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Тази_работна_книга" defaultThemeVersion="124226"/>
  <bookViews>
    <workbookView xWindow="0" yWindow="-45" windowWidth="15480" windowHeight="9630" tabRatio="851"/>
  </bookViews>
  <sheets>
    <sheet name="Справка - разбита" sheetId="12" r:id="rId1"/>
  </sheets>
  <definedNames>
    <definedName name="_xlnm.Print_Area" localSheetId="0">'Справка - разбита'!$A$1:$R$61</definedName>
    <definedName name="_xlnm.Print_Titles" localSheetId="0">'Справка - разбита'!$4:$5</definedName>
  </definedNames>
  <calcPr calcId="145621"/>
</workbook>
</file>

<file path=xl/calcChain.xml><?xml version="1.0" encoding="utf-8"?>
<calcChain xmlns="http://schemas.openxmlformats.org/spreadsheetml/2006/main">
  <c r="R61" i="12" l="1"/>
  <c r="N61" i="12"/>
  <c r="J61" i="12"/>
  <c r="F61" i="12"/>
  <c r="E61" i="12"/>
  <c r="G61" i="12"/>
  <c r="H61" i="12"/>
  <c r="I61" i="12"/>
  <c r="K61" i="12"/>
  <c r="L61" i="12"/>
  <c r="M61" i="12"/>
  <c r="O61" i="12"/>
  <c r="P61" i="12"/>
  <c r="Q61" i="12"/>
  <c r="D61" i="12"/>
  <c r="C61" i="12"/>
  <c r="R60" i="12"/>
  <c r="P30" i="12"/>
  <c r="O30" i="12"/>
  <c r="N50" i="12" l="1"/>
  <c r="J12" i="12" l="1"/>
  <c r="P15" i="12" l="1"/>
  <c r="O15" i="12"/>
  <c r="N15" i="12"/>
  <c r="M15" i="12"/>
  <c r="J15" i="12"/>
  <c r="I15" i="12"/>
  <c r="F15" i="12"/>
  <c r="E15" i="12"/>
  <c r="P13" i="12"/>
  <c r="O13" i="12"/>
  <c r="N13" i="12"/>
  <c r="M13" i="12"/>
  <c r="J13" i="12"/>
  <c r="I13" i="12"/>
  <c r="F13" i="12"/>
  <c r="E13" i="12"/>
  <c r="P12" i="12"/>
  <c r="O12" i="12"/>
  <c r="N12" i="12"/>
  <c r="M12" i="12"/>
  <c r="I12" i="12"/>
  <c r="F12" i="12"/>
  <c r="E12" i="12"/>
  <c r="P11" i="12"/>
  <c r="O11" i="12"/>
  <c r="N11" i="12"/>
  <c r="M11" i="12"/>
  <c r="J11" i="12"/>
  <c r="I11" i="12"/>
  <c r="F11" i="12"/>
  <c r="E11" i="12"/>
  <c r="P9" i="12"/>
  <c r="O9" i="12"/>
  <c r="N9" i="12"/>
  <c r="M9" i="12"/>
  <c r="J9" i="12"/>
  <c r="I9" i="12"/>
  <c r="F9" i="12"/>
  <c r="E9" i="12"/>
  <c r="P8" i="12"/>
  <c r="O8" i="12"/>
  <c r="N8" i="12"/>
  <c r="M8" i="12"/>
  <c r="J8" i="12"/>
  <c r="I8" i="12"/>
  <c r="F8" i="12"/>
  <c r="E8" i="12"/>
  <c r="P7" i="12"/>
  <c r="O7" i="12"/>
  <c r="N7" i="12"/>
  <c r="M7" i="12"/>
  <c r="J7" i="12"/>
  <c r="I7" i="12"/>
  <c r="F7" i="12"/>
  <c r="E7" i="12"/>
  <c r="P6" i="12"/>
  <c r="O6" i="12"/>
  <c r="N6" i="12"/>
  <c r="M6" i="12"/>
  <c r="J6" i="12"/>
  <c r="I6" i="12"/>
  <c r="F6" i="12"/>
  <c r="E6" i="12"/>
  <c r="Q15" i="12" l="1"/>
  <c r="R15" i="12"/>
  <c r="R9" i="12"/>
  <c r="Q12" i="12"/>
  <c r="R13" i="12"/>
  <c r="Q13" i="12"/>
  <c r="R12" i="12"/>
  <c r="Q11" i="12"/>
  <c r="Q8" i="12"/>
  <c r="Q9" i="12"/>
  <c r="R11" i="12"/>
  <c r="R8" i="12"/>
  <c r="Q7" i="12"/>
  <c r="R7" i="12"/>
  <c r="R6" i="12"/>
  <c r="Q6" i="12"/>
  <c r="N30" i="12" l="1"/>
  <c r="M30" i="12"/>
  <c r="J30" i="12"/>
  <c r="I30" i="12"/>
  <c r="F30" i="12"/>
  <c r="E30" i="12"/>
  <c r="O29" i="12"/>
  <c r="O18" i="12"/>
  <c r="O19" i="12"/>
  <c r="O20" i="12"/>
  <c r="O21" i="12"/>
  <c r="O22" i="12"/>
  <c r="O23" i="12"/>
  <c r="O24" i="12"/>
  <c r="O25" i="12"/>
  <c r="O17" i="12"/>
  <c r="P21" i="12"/>
  <c r="N21" i="12"/>
  <c r="M21" i="12"/>
  <c r="J21" i="12"/>
  <c r="I21" i="12"/>
  <c r="F21" i="12"/>
  <c r="E21" i="12"/>
  <c r="Q30" i="12" l="1"/>
  <c r="R30" i="12"/>
  <c r="R21" i="12"/>
  <c r="Q21" i="12"/>
  <c r="O31" i="12" l="1"/>
  <c r="N20" i="12"/>
  <c r="N24" i="12"/>
  <c r="P38" i="12" l="1"/>
  <c r="N29" i="12"/>
  <c r="F33" i="12" l="1"/>
  <c r="M60" i="12" l="1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1" i="12"/>
  <c r="M29" i="12"/>
  <c r="M28" i="12"/>
  <c r="M27" i="12"/>
  <c r="M26" i="12"/>
  <c r="M22" i="12"/>
  <c r="M25" i="12"/>
  <c r="M20" i="12"/>
  <c r="M24" i="12"/>
  <c r="M23" i="12"/>
  <c r="M18" i="12"/>
  <c r="M19" i="12"/>
  <c r="M16" i="12"/>
  <c r="M17" i="12"/>
  <c r="M14" i="12"/>
  <c r="M10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1" i="12"/>
  <c r="I29" i="12"/>
  <c r="I28" i="12"/>
  <c r="I27" i="12"/>
  <c r="I26" i="12"/>
  <c r="I22" i="12"/>
  <c r="I25" i="12"/>
  <c r="I20" i="12"/>
  <c r="I24" i="12"/>
  <c r="I23" i="12"/>
  <c r="I18" i="12"/>
  <c r="I19" i="12"/>
  <c r="I16" i="12"/>
  <c r="I17" i="12"/>
  <c r="I14" i="12"/>
  <c r="I10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1" i="12"/>
  <c r="E29" i="12"/>
  <c r="E28" i="12"/>
  <c r="E27" i="12"/>
  <c r="E26" i="12"/>
  <c r="E22" i="12"/>
  <c r="E25" i="12"/>
  <c r="E20" i="12"/>
  <c r="E24" i="12"/>
  <c r="E23" i="12"/>
  <c r="E18" i="12"/>
  <c r="E19" i="12"/>
  <c r="E16" i="12"/>
  <c r="E17" i="12"/>
  <c r="E14" i="12"/>
  <c r="E10" i="12"/>
  <c r="Q38" i="12" l="1"/>
  <c r="P31" i="12" l="1"/>
  <c r="P26" i="12" l="1"/>
  <c r="P34" i="12" l="1"/>
  <c r="J10" i="12" l="1"/>
  <c r="O28" i="12" l="1"/>
  <c r="P53" i="12"/>
  <c r="P14" i="12"/>
  <c r="P54" i="12"/>
  <c r="J14" i="12"/>
  <c r="N60" i="12"/>
  <c r="N59" i="12"/>
  <c r="N58" i="12"/>
  <c r="N57" i="12"/>
  <c r="N56" i="12"/>
  <c r="N55" i="12"/>
  <c r="N54" i="12"/>
  <c r="N53" i="12"/>
  <c r="N52" i="12"/>
  <c r="N51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1" i="12"/>
  <c r="N28" i="12"/>
  <c r="N27" i="12"/>
  <c r="N26" i="12"/>
  <c r="N14" i="12"/>
  <c r="N22" i="12"/>
  <c r="N25" i="12"/>
  <c r="N23" i="12"/>
  <c r="N18" i="12"/>
  <c r="N19" i="12"/>
  <c r="N16" i="12"/>
  <c r="N17" i="12"/>
  <c r="N10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P60" i="12"/>
  <c r="P59" i="12"/>
  <c r="P58" i="12"/>
  <c r="P57" i="12"/>
  <c r="P56" i="12"/>
  <c r="P55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7" i="12"/>
  <c r="P36" i="12"/>
  <c r="P35" i="12"/>
  <c r="P33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J33" i="12"/>
  <c r="J31" i="12"/>
  <c r="F31" i="12"/>
  <c r="P29" i="12"/>
  <c r="J29" i="12"/>
  <c r="F29" i="12"/>
  <c r="P28" i="12"/>
  <c r="J28" i="12"/>
  <c r="F28" i="12"/>
  <c r="P27" i="12"/>
  <c r="O27" i="12"/>
  <c r="J27" i="12"/>
  <c r="F27" i="12"/>
  <c r="O26" i="12"/>
  <c r="J26" i="12"/>
  <c r="F26" i="12"/>
  <c r="O14" i="12"/>
  <c r="F14" i="12"/>
  <c r="P22" i="12"/>
  <c r="J22" i="12"/>
  <c r="F22" i="12"/>
  <c r="P25" i="12"/>
  <c r="J25" i="12"/>
  <c r="F25" i="12"/>
  <c r="P20" i="12"/>
  <c r="J20" i="12"/>
  <c r="F20" i="12"/>
  <c r="P24" i="12"/>
  <c r="J24" i="12"/>
  <c r="F24" i="12"/>
  <c r="P23" i="12"/>
  <c r="J23" i="12"/>
  <c r="F23" i="12"/>
  <c r="P18" i="12"/>
  <c r="J18" i="12"/>
  <c r="F18" i="12"/>
  <c r="P19" i="12"/>
  <c r="J19" i="12"/>
  <c r="F19" i="12"/>
  <c r="P16" i="12"/>
  <c r="O16" i="12"/>
  <c r="J16" i="12"/>
  <c r="F16" i="12"/>
  <c r="P17" i="12"/>
  <c r="J17" i="12"/>
  <c r="F17" i="12"/>
  <c r="P10" i="12"/>
  <c r="O10" i="12"/>
  <c r="F10" i="12"/>
  <c r="R31" i="12"/>
  <c r="R26" i="12" l="1"/>
  <c r="R56" i="12"/>
  <c r="R54" i="12"/>
  <c r="R55" i="12"/>
  <c r="R37" i="12"/>
  <c r="R25" i="12"/>
  <c r="R27" i="12"/>
  <c r="R20" i="12"/>
  <c r="R22" i="12"/>
  <c r="R42" i="12"/>
  <c r="R46" i="12"/>
  <c r="R40" i="12"/>
  <c r="R50" i="12"/>
  <c r="R33" i="12"/>
  <c r="R48" i="12"/>
  <c r="R44" i="12"/>
  <c r="R28" i="12"/>
  <c r="R29" i="12"/>
  <c r="R51" i="12"/>
  <c r="R52" i="12"/>
  <c r="R58" i="12"/>
  <c r="R35" i="12"/>
  <c r="R59" i="12"/>
  <c r="Q26" i="12"/>
  <c r="R49" i="12"/>
  <c r="R39" i="12"/>
  <c r="R45" i="12"/>
  <c r="R36" i="12"/>
  <c r="R41" i="12"/>
  <c r="R38" i="12"/>
  <c r="R53" i="12"/>
  <c r="R57" i="12"/>
  <c r="R43" i="12"/>
  <c r="R34" i="12"/>
  <c r="Q34" i="12"/>
  <c r="R47" i="12"/>
  <c r="Q3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7" i="12"/>
  <c r="Q36" i="12"/>
  <c r="Q35" i="12"/>
  <c r="Q33" i="12"/>
  <c r="Q29" i="12"/>
  <c r="Q27" i="12"/>
  <c r="Q28" i="12"/>
  <c r="Q17" i="12"/>
  <c r="Q16" i="12"/>
  <c r="Q19" i="12"/>
  <c r="Q18" i="12"/>
  <c r="Q23" i="12"/>
  <c r="Q24" i="12"/>
  <c r="Q20" i="12"/>
  <c r="Q25" i="12"/>
  <c r="Q22" i="12"/>
  <c r="Q10" i="12"/>
  <c r="Q14" i="12"/>
  <c r="R10" i="12"/>
  <c r="R17" i="12"/>
  <c r="R16" i="12"/>
  <c r="R19" i="12"/>
  <c r="R18" i="12"/>
  <c r="R23" i="12"/>
  <c r="R24" i="12"/>
  <c r="R14" i="12"/>
  <c r="V65" i="12" l="1"/>
</calcChain>
</file>

<file path=xl/sharedStrings.xml><?xml version="1.0" encoding="utf-8"?>
<sst xmlns="http://schemas.openxmlformats.org/spreadsheetml/2006/main" count="82" uniqueCount="71">
  <si>
    <t>СПРАВКА</t>
  </si>
  <si>
    <t>ЛРТП</t>
  </si>
  <si>
    <t>ВСИЧКО</t>
  </si>
  <si>
    <t>Щат</t>
  </si>
  <si>
    <t>Вак.</t>
  </si>
  <si>
    <t>% Вак.</t>
  </si>
  <si>
    <t>МЕДИЦИНСКИ ИНСТИТУТ</t>
  </si>
  <si>
    <t>ИНСТИТУТ ПО ПСИХОЛОГИЯ</t>
  </si>
  <si>
    <t>ГД "ГРАНИЧНА ПОЛИЦИЯ"</t>
  </si>
  <si>
    <t>СДВР</t>
  </si>
  <si>
    <t>Д "БЪЛГАРСКИ ДОКУМЕНТИ ЗА САМОЛИЧНОСТ"</t>
  </si>
  <si>
    <t>Д "МЕЖДУНАРОДНИ ПРОЕКТИ"</t>
  </si>
  <si>
    <t>Д "НАЦИОНАЛНА СИСТЕМА 112"</t>
  </si>
  <si>
    <t>Д "ИНСПЕКТОРАТ"</t>
  </si>
  <si>
    <t>Д "ИНФОРМАЦИЯ И АРХИВ"</t>
  </si>
  <si>
    <t>Д "ПРЕСЦЕНТЪР И ВРЪЗКИ С ОБЩЕСТВЕНОСТТА"</t>
  </si>
  <si>
    <t>Д "ЧОВЕШКИ РЕСУРСИ"</t>
  </si>
  <si>
    <t>Д "ПЛАНИРАНЕ И УПРАВЛЕНИЕ НА БЮДЖЕТА"</t>
  </si>
  <si>
    <t xml:space="preserve">         Структури</t>
  </si>
  <si>
    <t>ОБЩ % Вак.</t>
  </si>
  <si>
    <t>АКАДЕМИЯ НА МВР</t>
  </si>
  <si>
    <t>ОДМВР - БЛАГОЕВГРАД</t>
  </si>
  <si>
    <t>ОДМВР - БУРГАС</t>
  </si>
  <si>
    <t>ОДМВР - ВАРНА</t>
  </si>
  <si>
    <t>ОДМВР - ВИДИН</t>
  </si>
  <si>
    <t>ОДМВР - ВРАЦА</t>
  </si>
  <si>
    <t>ОДМВР - ГАБРОВО</t>
  </si>
  <si>
    <t>ОДМВР - ДОБРИЧ</t>
  </si>
  <si>
    <t>ОДМВР - КЪРДЖАЛИ</t>
  </si>
  <si>
    <t>ОДМВР - КЮСТЕНДИЛ</t>
  </si>
  <si>
    <t>ОДМВР - ЛОВЕЧ</t>
  </si>
  <si>
    <t>ОДМВР - МОНТАНА</t>
  </si>
  <si>
    <t>ОДМВР - ПАЗАРДЖИК</t>
  </si>
  <si>
    <t>ОДМВР - ПЕРНИК</t>
  </si>
  <si>
    <t>ОДМВР - ПЛЕВЕН</t>
  </si>
  <si>
    <t>ОДМВР - ПЛОВДИВ</t>
  </si>
  <si>
    <t>ОДМВР - РАЗГРАД</t>
  </si>
  <si>
    <t>ОДМВР - РУСЕ</t>
  </si>
  <si>
    <t>ОДМВР - СИЛИСТРА</t>
  </si>
  <si>
    <t>ОДМВР - СЛИВЕН</t>
  </si>
  <si>
    <t>ОДМВР - СМОЛЯН</t>
  </si>
  <si>
    <t>ОДМВР - СОФИЯ</t>
  </si>
  <si>
    <t>ОДМВР - СТАРА ЗАГОРА</t>
  </si>
  <si>
    <t>ОДМВР - ТЪРГОВИЩЕ</t>
  </si>
  <si>
    <t>ОДМВР - ХАСКОВО</t>
  </si>
  <si>
    <t>ОДМВР - ШУМЕН</t>
  </si>
  <si>
    <t>ОДМВР - ЯМБОЛ</t>
  </si>
  <si>
    <t>ОДМВР - ВЕЛИКО ТЪРНОВО</t>
  </si>
  <si>
    <t>Д "МЕЖДУНАРОДНО ОПЕРАТИВНО СЪТРУДНИЧЕСТВО"</t>
  </si>
  <si>
    <t>НАУЧНОИЗСЛЕДОВАТЕЛСКИ ИНСТИТУТ ПО КРИМИНАЛИСТИКА И КРИМИНОЛОГИЯ</t>
  </si>
  <si>
    <t>Д "КОМУНИКАЦИОННИ И ИНФОРМАЦИОННИ СИСТЕМИ"</t>
  </si>
  <si>
    <t>Д "УПРАВЛЕНИЕ НА СОБСТВЕНОСТТА И СОЦИАЛНИ ДЕЙНОСТИ"</t>
  </si>
  <si>
    <t>Д "СПЕЦИАЛНА КУРИЕРСКА СЛУЖБА"</t>
  </si>
  <si>
    <t>Д "ПРАВНО - НОРМАТИВНА  ДЕЙНОСТ"</t>
  </si>
  <si>
    <t>К.  КОЙЧЕВ</t>
  </si>
  <si>
    <t>НАЧАЛНИК НА ОТДЕЛ ОЩ:</t>
  </si>
  <si>
    <t>Заети</t>
  </si>
  <si>
    <t>ДСВО</t>
  </si>
  <si>
    <t>ДССО</t>
  </si>
  <si>
    <t>Д "ОТБРАНИТЕЛНО-МОБИЛИЗАЦИОННА ПОДГОТОВКА"</t>
  </si>
  <si>
    <t>Д "ЗАЩИТА НА ФИНАНСОВИТЕ ИНТЕРЕСИ НА ЕВРОПЕЙСКИЯ СЪЮЗ" (АФКОС)</t>
  </si>
  <si>
    <t>ГД "НАЦИОНАЛНА ПОЛИЦИЯ"</t>
  </si>
  <si>
    <t>Д "ВЪТРЕШНА СИГУРНОСТ"</t>
  </si>
  <si>
    <t>Д "МИГРАЦИЯ"</t>
  </si>
  <si>
    <t>Д "АНАЛИЗИ И ПОЛИТИКИ"</t>
  </si>
  <si>
    <t xml:space="preserve">Д "КООРДИНАЦИЯ И АДМИНИСТРАТИВНО ОБСЛУЖВАНЕ" </t>
  </si>
  <si>
    <t>Д "ЕВРОПЕЙСКИ СЪЮЗ И МЕЖДУНАРОДНО СЪТРУДНИЧЕСТВО"</t>
  </si>
  <si>
    <t>ЗА ЩАТНАТА ЧИСЛЕНОСТ И НЕЗАЕТИТЕ  БРОЙКИ В СТРУКТУРИТЕ ПО ЧЛ. 37 ОТ ЗМВР към  29.02.2016 г.</t>
  </si>
  <si>
    <t>ГД "ПОЖАРНА БЕЗОПАСНОСТ И ЗАЩИТА НА НАСЕЛЕНИЕТО"</t>
  </si>
  <si>
    <t>ВСИЧКО: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</si>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</sst>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4"/>
      <color theme="1"/>
      <name val="Times New Roman"/>
      <family val="2"/>
    </font>
    <font>
      <sz val="14"/>
      <color indexed="8"/>
      <name val="Times New Roman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2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2"/>
    </font>
    <font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2"/>
    </font>
    <font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u/>
      <sz val="12"/>
      <color theme="0"/>
      <name val="Times New Roman"/>
      <family val="1"/>
      <charset val="204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i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centerContinuous"/>
    </xf>
    <xf numFmtId="0" fontId="8" fillId="2" borderId="0" xfId="0" applyFont="1" applyFill="1" applyBorder="1"/>
    <xf numFmtId="0" fontId="7" fillId="3" borderId="1" xfId="0" applyFont="1" applyFill="1" applyBorder="1"/>
    <xf numFmtId="0" fontId="3" fillId="3" borderId="1" xfId="0" applyFont="1" applyFill="1" applyBorder="1"/>
    <xf numFmtId="0" fontId="2" fillId="3" borderId="0" xfId="0" applyFont="1" applyFill="1" applyBorder="1"/>
    <xf numFmtId="0" fontId="7" fillId="3" borderId="0" xfId="0" applyFont="1" applyFill="1" applyBorder="1"/>
    <xf numFmtId="0" fontId="14" fillId="0" borderId="0" xfId="1" applyFont="1"/>
    <xf numFmtId="0" fontId="6" fillId="2" borderId="0" xfId="0" applyFont="1" applyFill="1"/>
    <xf numFmtId="0" fontId="4" fillId="3" borderId="0" xfId="0" applyFont="1" applyFill="1"/>
    <xf numFmtId="0" fontId="16" fillId="2" borderId="0" xfId="0" applyFont="1" applyFill="1"/>
    <xf numFmtId="0" fontId="17" fillId="2" borderId="0" xfId="0" applyFont="1" applyFill="1"/>
    <xf numFmtId="0" fontId="17" fillId="3" borderId="0" xfId="0" applyFont="1" applyFill="1"/>
    <xf numFmtId="49" fontId="12" fillId="2" borderId="0" xfId="0" applyNumberFormat="1" applyFont="1" applyFill="1" applyBorder="1" applyAlignment="1"/>
    <xf numFmtId="0" fontId="17" fillId="2" borderId="0" xfId="0" applyFont="1" applyFill="1" applyBorder="1"/>
    <xf numFmtId="0" fontId="3" fillId="3" borderId="1" xfId="0" applyFont="1" applyFill="1" applyBorder="1" applyAlignment="1">
      <alignment horizontal="centerContinuous"/>
    </xf>
    <xf numFmtId="0" fontId="13" fillId="2" borderId="0" xfId="0" applyFont="1" applyFill="1" applyBorder="1"/>
    <xf numFmtId="0" fontId="3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0" fillId="3" borderId="1" xfId="0" applyFont="1" applyFill="1" applyBorder="1" applyProtection="1">
      <protection locked="0"/>
    </xf>
    <xf numFmtId="0" fontId="20" fillId="3" borderId="1" xfId="0" applyFont="1" applyFill="1" applyBorder="1"/>
    <xf numFmtId="0" fontId="21" fillId="3" borderId="1" xfId="0" applyFont="1" applyFill="1" applyBorder="1"/>
    <xf numFmtId="0" fontId="21" fillId="3" borderId="1" xfId="0" applyFont="1" applyFill="1" applyBorder="1" applyProtection="1">
      <protection locked="0"/>
    </xf>
    <xf numFmtId="0" fontId="23" fillId="3" borderId="0" xfId="0" applyFont="1" applyFill="1"/>
    <xf numFmtId="0" fontId="23" fillId="2" borderId="0" xfId="0" applyFont="1" applyFill="1"/>
    <xf numFmtId="0" fontId="20" fillId="3" borderId="1" xfId="0" applyFont="1" applyFill="1" applyBorder="1" applyAlignment="1">
      <alignment horizontal="centerContinuous"/>
    </xf>
    <xf numFmtId="0" fontId="22" fillId="3" borderId="1" xfId="0" applyFont="1" applyFill="1" applyBorder="1" applyAlignment="1">
      <alignment horizontal="center"/>
    </xf>
    <xf numFmtId="0" fontId="24" fillId="3" borderId="0" xfId="0" applyFont="1" applyFill="1"/>
    <xf numFmtId="164" fontId="25" fillId="3" borderId="1" xfId="0" applyNumberFormat="1" applyFont="1" applyFill="1" applyBorder="1"/>
    <xf numFmtId="0" fontId="25" fillId="3" borderId="1" xfId="0" applyFont="1" applyFill="1" applyBorder="1" applyAlignment="1">
      <alignment horizontal="center"/>
    </xf>
    <xf numFmtId="0" fontId="26" fillId="3" borderId="0" xfId="0" applyFont="1" applyFill="1"/>
    <xf numFmtId="0" fontId="25" fillId="3" borderId="1" xfId="0" applyFont="1" applyFill="1" applyBorder="1" applyAlignment="1">
      <alignment horizontal="centerContinuous"/>
    </xf>
    <xf numFmtId="0" fontId="11" fillId="2" borderId="0" xfId="0" applyFont="1" applyFill="1" applyBorder="1"/>
    <xf numFmtId="0" fontId="16" fillId="3" borderId="0" xfId="0" applyFont="1" applyFill="1"/>
    <xf numFmtId="0" fontId="29" fillId="3" borderId="0" xfId="0" applyFont="1" applyFill="1"/>
    <xf numFmtId="0" fontId="30" fillId="3" borderId="0" xfId="0" applyFont="1" applyFill="1"/>
    <xf numFmtId="49" fontId="12" fillId="3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49" fontId="11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27" fillId="2" borderId="0" xfId="0" applyNumberFormat="1" applyFont="1" applyFill="1" applyBorder="1" applyAlignment="1">
      <alignment horizontal="center"/>
    </xf>
    <xf numFmtId="0" fontId="28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164" fontId="27" fillId="2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17" fillId="0" borderId="0" xfId="0" applyFont="1" applyFill="1" applyBorder="1"/>
    <xf numFmtId="0" fontId="29" fillId="0" borderId="0" xfId="0" applyFont="1" applyFill="1" applyBorder="1"/>
    <xf numFmtId="49" fontId="12" fillId="3" borderId="0" xfId="0" applyNumberFormat="1" applyFont="1" applyFill="1" applyBorder="1" applyAlignment="1"/>
    <xf numFmtId="49" fontId="27" fillId="2" borderId="0" xfId="0" applyNumberFormat="1" applyFont="1" applyFill="1" applyBorder="1" applyAlignment="1"/>
    <xf numFmtId="164" fontId="28" fillId="2" borderId="0" xfId="0" applyNumberFormat="1" applyFont="1" applyFill="1" applyBorder="1"/>
    <xf numFmtId="49" fontId="12" fillId="2" borderId="0" xfId="0" applyNumberFormat="1" applyFont="1" applyFill="1" applyBorder="1" applyAlignment="1">
      <alignment horizontal="left"/>
    </xf>
    <xf numFmtId="49" fontId="27" fillId="2" borderId="0" xfId="0" applyNumberFormat="1" applyFont="1" applyFill="1" applyBorder="1" applyAlignment="1">
      <alignment horizontal="left"/>
    </xf>
    <xf numFmtId="49" fontId="28" fillId="2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right"/>
    </xf>
    <xf numFmtId="0" fontId="17" fillId="3" borderId="0" xfId="0" applyFont="1" applyFill="1" applyBorder="1"/>
    <xf numFmtId="0" fontId="16" fillId="2" borderId="0" xfId="0" applyFont="1" applyFill="1" applyBorder="1"/>
    <xf numFmtId="164" fontId="17" fillId="2" borderId="0" xfId="0" applyNumberFormat="1" applyFont="1" applyFill="1" applyBorder="1"/>
    <xf numFmtId="0" fontId="29" fillId="2" borderId="0" xfId="0" applyFont="1" applyFill="1" applyBorder="1"/>
    <xf numFmtId="164" fontId="30" fillId="2" borderId="0" xfId="0" applyNumberFormat="1" applyFont="1" applyFill="1" applyBorder="1"/>
    <xf numFmtId="164" fontId="29" fillId="2" borderId="0" xfId="0" applyNumberFormat="1" applyFont="1" applyFill="1" applyBorder="1"/>
    <xf numFmtId="0" fontId="18" fillId="3" borderId="0" xfId="0" applyFont="1" applyFill="1" applyBorder="1"/>
    <xf numFmtId="164" fontId="30" fillId="0" borderId="0" xfId="0" applyNumberFormat="1" applyFont="1" applyFill="1" applyBorder="1"/>
    <xf numFmtId="0" fontId="14" fillId="0" borderId="0" xfId="1" applyFont="1" applyBorder="1"/>
    <xf numFmtId="164" fontId="2" fillId="4" borderId="1" xfId="0" applyNumberFormat="1" applyFont="1" applyFill="1" applyBorder="1"/>
    <xf numFmtId="164" fontId="7" fillId="4" borderId="1" xfId="0" applyNumberFormat="1" applyFont="1" applyFill="1" applyBorder="1"/>
    <xf numFmtId="0" fontId="3" fillId="4" borderId="1" xfId="0" applyFont="1" applyFill="1" applyBorder="1"/>
    <xf numFmtId="0" fontId="17" fillId="4" borderId="0" xfId="0" applyFont="1" applyFill="1"/>
    <xf numFmtId="0" fontId="17" fillId="4" borderId="0" xfId="0" applyFont="1" applyFill="1" applyBorder="1"/>
    <xf numFmtId="0" fontId="17" fillId="4" borderId="0" xfId="0" applyFont="1" applyFill="1" applyBorder="1" applyAlignment="1">
      <alignment horizontal="right"/>
    </xf>
    <xf numFmtId="0" fontId="4" fillId="4" borderId="0" xfId="0" applyFont="1" applyFill="1"/>
    <xf numFmtId="0" fontId="2" fillId="4" borderId="1" xfId="0" applyFont="1" applyFill="1" applyBorder="1" applyAlignment="1">
      <alignment horizontal="centerContinuous"/>
    </xf>
    <xf numFmtId="164" fontId="9" fillId="4" borderId="1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/>
    <xf numFmtId="49" fontId="12" fillId="4" borderId="0" xfId="0" applyNumberFormat="1" applyFont="1" applyFill="1" applyBorder="1" applyAlignment="1">
      <alignment horizontal="left"/>
    </xf>
    <xf numFmtId="49" fontId="11" fillId="4" borderId="0" xfId="0" applyNumberFormat="1" applyFont="1" applyFill="1" applyBorder="1" applyAlignment="1">
      <alignment horizontal="center"/>
    </xf>
    <xf numFmtId="164" fontId="17" fillId="4" borderId="0" xfId="0" applyNumberFormat="1" applyFont="1" applyFill="1" applyBorder="1"/>
    <xf numFmtId="0" fontId="31" fillId="0" borderId="0" xfId="0" applyFont="1" applyFill="1" applyBorder="1"/>
    <xf numFmtId="49" fontId="11" fillId="2" borderId="0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5" fillId="3" borderId="1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32" fillId="0" borderId="0" xfId="1" applyFont="1" applyAlignment="1">
      <alignment horizontal="right" vertical="top"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/>
    <xf numFmtId="0" fontId="4" fillId="3" borderId="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/>
  </cellXfs>
  <cellStyles count="3">
    <cellStyle name="Нормален" xfId="0" builtinId="0"/>
    <cellStyle name="Нормален 2" xfId="1"/>
    <cellStyle name="Процент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"/>
  <sheetViews>
    <sheetView showZeros="0" tabSelected="1" topLeftCell="A31" zoomScale="74" zoomScaleNormal="74" workbookViewId="0">
      <pane xSplit="1" topLeftCell="B1" activePane="topRight" state="frozen"/>
      <selection pane="topRight" activeCell="A61" sqref="A61"/>
    </sheetView>
  </sheetViews>
  <sheetFormatPr defaultRowHeight="19.5" x14ac:dyDescent="0.35"/>
  <cols>
    <col min="1" max="1" width="24" style="11" customWidth="1"/>
    <col min="2" max="2" width="39.33203125" style="2" customWidth="1"/>
    <col min="3" max="3" width="9.77734375" style="10" customWidth="1"/>
    <col min="4" max="4" width="8.88671875" style="25" customWidth="1"/>
    <col min="5" max="5" width="10.109375" style="72" hidden="1" customWidth="1"/>
    <col min="6" max="6" width="11.33203125" style="32" customWidth="1"/>
    <col min="7" max="7" width="9.77734375" style="10" customWidth="1"/>
    <col min="8" max="8" width="8.88671875" style="29" customWidth="1"/>
    <col min="9" max="9" width="9.109375" style="72" hidden="1" customWidth="1"/>
    <col min="10" max="10" width="9.109375" style="32" customWidth="1"/>
    <col min="11" max="11" width="10" style="10" customWidth="1"/>
    <col min="12" max="12" width="8.88671875" style="25" customWidth="1"/>
    <col min="13" max="13" width="8.88671875" style="72" hidden="1" customWidth="1"/>
    <col min="14" max="14" width="9.6640625" style="32" customWidth="1"/>
    <col min="15" max="15" width="10.109375" style="10" customWidth="1"/>
    <col min="16" max="16" width="8.77734375" style="26" customWidth="1"/>
    <col min="17" max="17" width="9.109375" style="72" hidden="1" customWidth="1"/>
    <col min="18" max="18" width="9.109375" style="32" customWidth="1"/>
    <col min="19" max="19" width="8.88671875" style="2" customWidth="1"/>
    <col min="20" max="16384" width="8.88671875" style="2"/>
  </cols>
  <sheetData>
    <row r="1" spans="1:23" s="9" customFormat="1" ht="24" customHeight="1" x14ac:dyDescent="0.3">
      <c r="A1" s="107" t="s">
        <v>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23" s="9" customFormat="1" ht="20.25" customHeight="1" x14ac:dyDescent="0.3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3"/>
    </row>
    <row r="3" spans="1:23" s="65" customFormat="1" ht="41.25" customHeight="1" x14ac:dyDescent="0.3">
      <c r="A3" s="111" t="s">
        <v>67</v>
      </c>
      <c r="B3" s="111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2"/>
      <c r="V3" s="9"/>
    </row>
    <row r="4" spans="1:23" s="7" customFormat="1" ht="30" customHeight="1" x14ac:dyDescent="0.25">
      <c r="A4" s="96" t="s">
        <v>18</v>
      </c>
      <c r="B4" s="97"/>
      <c r="C4" s="108" t="s">
        <v>57</v>
      </c>
      <c r="D4" s="93"/>
      <c r="E4" s="93"/>
      <c r="F4" s="93"/>
      <c r="G4" s="94" t="s">
        <v>58</v>
      </c>
      <c r="H4" s="94"/>
      <c r="I4" s="94"/>
      <c r="J4" s="94"/>
      <c r="K4" s="17" t="s">
        <v>1</v>
      </c>
      <c r="L4" s="27"/>
      <c r="M4" s="73"/>
      <c r="N4" s="33"/>
      <c r="O4" s="92" t="s">
        <v>2</v>
      </c>
      <c r="P4" s="92"/>
      <c r="Q4" s="102" t="s">
        <v>56</v>
      </c>
      <c r="R4" s="95" t="s">
        <v>19</v>
      </c>
      <c r="S4" s="3"/>
      <c r="U4" s="1"/>
    </row>
    <row r="5" spans="1:23" s="18" customFormat="1" ht="19.5" customHeight="1" x14ac:dyDescent="0.25">
      <c r="A5" s="96"/>
      <c r="B5" s="97"/>
      <c r="C5" s="109" t="s">
        <v>3</v>
      </c>
      <c r="D5" s="20" t="s">
        <v>4</v>
      </c>
      <c r="E5" s="74" t="s">
        <v>56</v>
      </c>
      <c r="F5" s="31" t="s">
        <v>5</v>
      </c>
      <c r="G5" s="19" t="s">
        <v>3</v>
      </c>
      <c r="H5" s="28" t="s">
        <v>4</v>
      </c>
      <c r="I5" s="74" t="s">
        <v>56</v>
      </c>
      <c r="J5" s="31" t="s">
        <v>5</v>
      </c>
      <c r="K5" s="19" t="s">
        <v>3</v>
      </c>
      <c r="L5" s="20" t="s">
        <v>4</v>
      </c>
      <c r="M5" s="74" t="s">
        <v>56</v>
      </c>
      <c r="N5" s="31" t="s">
        <v>5</v>
      </c>
      <c r="O5" s="19" t="s">
        <v>3</v>
      </c>
      <c r="P5" s="20" t="s">
        <v>4</v>
      </c>
      <c r="Q5" s="103"/>
      <c r="R5" s="95"/>
      <c r="S5" s="3"/>
      <c r="U5" s="1"/>
    </row>
    <row r="6" spans="1:23" s="7" customFormat="1" ht="19.5" customHeight="1" x14ac:dyDescent="0.25">
      <c r="A6" s="88" t="s">
        <v>62</v>
      </c>
      <c r="B6" s="88"/>
      <c r="C6" s="110">
        <v>124</v>
      </c>
      <c r="D6" s="21">
        <v>30</v>
      </c>
      <c r="E6" s="66">
        <f>C6-D6</f>
        <v>94</v>
      </c>
      <c r="F6" s="30">
        <f>SUM(D6/C6%)</f>
        <v>24.193548387096776</v>
      </c>
      <c r="G6" s="6">
        <v>23</v>
      </c>
      <c r="H6" s="24">
        <v>5</v>
      </c>
      <c r="I6" s="66">
        <f>G6-H6</f>
        <v>18</v>
      </c>
      <c r="J6" s="30">
        <f>SUM(H6/G6%)</f>
        <v>21.739130434782609</v>
      </c>
      <c r="K6" s="6">
        <v>18</v>
      </c>
      <c r="L6" s="21">
        <v>1</v>
      </c>
      <c r="M6" s="66">
        <f>K6-L6</f>
        <v>17</v>
      </c>
      <c r="N6" s="30">
        <f>IF(K6=0,0,SUM(L6/K6%))</f>
        <v>5.5555555555555554</v>
      </c>
      <c r="O6" s="6">
        <f t="shared" ref="O6:O13" si="0">SUM(K6,G6,C6,)</f>
        <v>165</v>
      </c>
      <c r="P6" s="22">
        <f t="shared" ref="P6:P13" si="1">SUM(L6,H6,D6,)</f>
        <v>36</v>
      </c>
      <c r="Q6" s="66">
        <f>O6-P6</f>
        <v>129</v>
      </c>
      <c r="R6" s="30">
        <f>IF(O6=0,0,SUM(P6/O6%))</f>
        <v>21.81818181818182</v>
      </c>
      <c r="U6" s="1"/>
    </row>
    <row r="7" spans="1:23" s="7" customFormat="1" ht="19.5" customHeight="1" x14ac:dyDescent="0.25">
      <c r="A7" s="112" t="s">
        <v>63</v>
      </c>
      <c r="B7" s="112"/>
      <c r="C7" s="6">
        <v>107</v>
      </c>
      <c r="D7" s="21">
        <v>20</v>
      </c>
      <c r="E7" s="66">
        <f>C7-D7</f>
        <v>87</v>
      </c>
      <c r="F7" s="30">
        <f>SUM(D7/C7%)</f>
        <v>18.691588785046729</v>
      </c>
      <c r="G7" s="6">
        <v>215</v>
      </c>
      <c r="H7" s="24">
        <v>26</v>
      </c>
      <c r="I7" s="66">
        <f>G7-H7</f>
        <v>189</v>
      </c>
      <c r="J7" s="30">
        <f>SUM(H7/G7%)</f>
        <v>12.093023255813954</v>
      </c>
      <c r="K7" s="6">
        <v>110</v>
      </c>
      <c r="L7" s="21">
        <v>1</v>
      </c>
      <c r="M7" s="66">
        <f>K7-L7</f>
        <v>109</v>
      </c>
      <c r="N7" s="30">
        <f>IF(K7=0,0,SUM(L7/K7%))</f>
        <v>0.90909090909090906</v>
      </c>
      <c r="O7" s="6">
        <f t="shared" si="0"/>
        <v>432</v>
      </c>
      <c r="P7" s="22">
        <f t="shared" si="1"/>
        <v>47</v>
      </c>
      <c r="Q7" s="66">
        <f>O7-P7</f>
        <v>385</v>
      </c>
      <c r="R7" s="30">
        <f>IF(O7=0,0,SUM(P7/O7%))</f>
        <v>10.87962962962963</v>
      </c>
      <c r="U7" s="1"/>
    </row>
    <row r="8" spans="1:23" s="7" customFormat="1" ht="19.5" customHeight="1" x14ac:dyDescent="0.25">
      <c r="A8" s="88" t="s">
        <v>48</v>
      </c>
      <c r="B8" s="88"/>
      <c r="C8" s="6">
        <v>158</v>
      </c>
      <c r="D8" s="21">
        <v>11</v>
      </c>
      <c r="E8" s="66">
        <f>C8-D8</f>
        <v>147</v>
      </c>
      <c r="F8" s="30">
        <f>SUM(D8/C8%)</f>
        <v>6.962025316455696</v>
      </c>
      <c r="G8" s="6">
        <v>30</v>
      </c>
      <c r="H8" s="24">
        <v>4</v>
      </c>
      <c r="I8" s="66">
        <f>G8-H8</f>
        <v>26</v>
      </c>
      <c r="J8" s="30">
        <f>SUM(H8/G8%)</f>
        <v>13.333333333333334</v>
      </c>
      <c r="K8" s="6">
        <v>1</v>
      </c>
      <c r="L8" s="21"/>
      <c r="M8" s="66">
        <f>K8-L8</f>
        <v>1</v>
      </c>
      <c r="N8" s="30">
        <f>IF(K8=0,0,SUM(L8/K8%))</f>
        <v>0</v>
      </c>
      <c r="O8" s="6">
        <f t="shared" si="0"/>
        <v>189</v>
      </c>
      <c r="P8" s="22">
        <f t="shared" si="1"/>
        <v>15</v>
      </c>
      <c r="Q8" s="66">
        <f>O8-P8</f>
        <v>174</v>
      </c>
      <c r="R8" s="30">
        <f>IF(O8=0,0,SUM(P8/O8%))</f>
        <v>7.9365079365079367</v>
      </c>
      <c r="U8" s="1"/>
    </row>
    <row r="9" spans="1:23" s="7" customFormat="1" ht="19.5" customHeight="1" x14ac:dyDescent="0.25">
      <c r="A9" s="100" t="s">
        <v>52</v>
      </c>
      <c r="B9" s="100"/>
      <c r="C9" s="6">
        <v>50</v>
      </c>
      <c r="D9" s="21">
        <v>12</v>
      </c>
      <c r="E9" s="66">
        <f>C9-D9</f>
        <v>38</v>
      </c>
      <c r="F9" s="30">
        <f>SUM(D9/C9%)</f>
        <v>24</v>
      </c>
      <c r="G9" s="6">
        <v>132</v>
      </c>
      <c r="H9" s="24">
        <v>29</v>
      </c>
      <c r="I9" s="66">
        <f>G9-H9</f>
        <v>103</v>
      </c>
      <c r="J9" s="30">
        <f>SUM(H9/G9%)</f>
        <v>21.969696969696969</v>
      </c>
      <c r="K9" s="6">
        <v>13</v>
      </c>
      <c r="L9" s="21">
        <v>3</v>
      </c>
      <c r="M9" s="66">
        <f>K9-L9</f>
        <v>10</v>
      </c>
      <c r="N9" s="30">
        <f>IF(K9=0,0,SUM(L9/K9%))</f>
        <v>23.076923076923077</v>
      </c>
      <c r="O9" s="6">
        <f t="shared" si="0"/>
        <v>195</v>
      </c>
      <c r="P9" s="22">
        <f t="shared" si="1"/>
        <v>44</v>
      </c>
      <c r="Q9" s="66">
        <f>O9-P9</f>
        <v>151</v>
      </c>
      <c r="R9" s="30">
        <f>IF(O9=0,0,SUM(P9/O9%))</f>
        <v>22.564102564102566</v>
      </c>
      <c r="U9" s="1"/>
      <c r="V9" s="1"/>
      <c r="W9" s="1"/>
    </row>
    <row r="10" spans="1:23" s="7" customFormat="1" ht="19.5" customHeight="1" x14ac:dyDescent="0.25">
      <c r="A10" s="88" t="s">
        <v>10</v>
      </c>
      <c r="B10" s="88"/>
      <c r="C10" s="6">
        <v>32</v>
      </c>
      <c r="D10" s="21">
        <v>11</v>
      </c>
      <c r="E10" s="66">
        <f t="shared" ref="E10:E18" si="2">C10-D10</f>
        <v>21</v>
      </c>
      <c r="F10" s="30">
        <f t="shared" ref="F10:F18" si="3">SUM(D10/C10%)</f>
        <v>34.375</v>
      </c>
      <c r="G10" s="6">
        <v>8</v>
      </c>
      <c r="H10" s="24"/>
      <c r="I10" s="66">
        <f t="shared" ref="I10:I18" si="4">G10-H10</f>
        <v>8</v>
      </c>
      <c r="J10" s="30">
        <f t="shared" ref="J10:J18" si="5">SUM(H10/G10%)</f>
        <v>0</v>
      </c>
      <c r="K10" s="6">
        <v>35</v>
      </c>
      <c r="L10" s="21"/>
      <c r="M10" s="66">
        <f t="shared" ref="M10:M18" si="6">K10-L10</f>
        <v>35</v>
      </c>
      <c r="N10" s="30">
        <f t="shared" ref="N10:N18" si="7">IF(K10=0,0,SUM(L10/K10%))</f>
        <v>0</v>
      </c>
      <c r="O10" s="6">
        <f t="shared" si="0"/>
        <v>75</v>
      </c>
      <c r="P10" s="22">
        <f t="shared" si="1"/>
        <v>11</v>
      </c>
      <c r="Q10" s="66">
        <f t="shared" ref="Q10:Q18" si="8">O10-P10</f>
        <v>64</v>
      </c>
      <c r="R10" s="30">
        <f t="shared" ref="R10:R18" si="9">IF(O10=0,0,SUM(P10/O10%))</f>
        <v>14.666666666666666</v>
      </c>
      <c r="U10" s="1"/>
    </row>
    <row r="11" spans="1:23" s="7" customFormat="1" ht="20.100000000000001" customHeight="1" x14ac:dyDescent="0.25">
      <c r="A11" s="88" t="s">
        <v>12</v>
      </c>
      <c r="B11" s="88"/>
      <c r="C11" s="6">
        <v>167</v>
      </c>
      <c r="D11" s="21">
        <v>31</v>
      </c>
      <c r="E11" s="66">
        <f t="shared" si="2"/>
        <v>136</v>
      </c>
      <c r="F11" s="30">
        <f>SUM(D11/C11%)</f>
        <v>18.562874251497007</v>
      </c>
      <c r="G11" s="6">
        <v>238</v>
      </c>
      <c r="H11" s="24">
        <v>28</v>
      </c>
      <c r="I11" s="66">
        <f t="shared" si="4"/>
        <v>210</v>
      </c>
      <c r="J11" s="30">
        <f>SUM(H11/G11%)</f>
        <v>11.764705882352942</v>
      </c>
      <c r="K11" s="6">
        <v>69.5</v>
      </c>
      <c r="L11" s="21">
        <v>16</v>
      </c>
      <c r="M11" s="66">
        <f t="shared" si="6"/>
        <v>53.5</v>
      </c>
      <c r="N11" s="30">
        <f>IF(K11=0,0,SUM(L11/K11%))</f>
        <v>23.021582733812952</v>
      </c>
      <c r="O11" s="6">
        <f t="shared" si="0"/>
        <v>474.5</v>
      </c>
      <c r="P11" s="22">
        <f t="shared" si="1"/>
        <v>75</v>
      </c>
      <c r="Q11" s="66">
        <f t="shared" si="8"/>
        <v>399.5</v>
      </c>
      <c r="R11" s="30">
        <f>IF(O11=0,0,SUM(P11/O11%))</f>
        <v>15.806111696522654</v>
      </c>
      <c r="U11" s="1"/>
    </row>
    <row r="12" spans="1:23" s="7" customFormat="1" ht="23.25" customHeight="1" x14ac:dyDescent="0.25">
      <c r="A12" s="98" t="s">
        <v>11</v>
      </c>
      <c r="B12" s="99"/>
      <c r="C12" s="6">
        <v>33</v>
      </c>
      <c r="D12" s="21">
        <v>12</v>
      </c>
      <c r="E12" s="66">
        <f t="shared" si="2"/>
        <v>21</v>
      </c>
      <c r="F12" s="30">
        <f>SUM(D12/C12%)</f>
        <v>36.36363636363636</v>
      </c>
      <c r="G12" s="6">
        <v>1</v>
      </c>
      <c r="H12" s="24"/>
      <c r="I12" s="66">
        <f t="shared" si="4"/>
        <v>1</v>
      </c>
      <c r="J12" s="30">
        <f>SUM(H12/G12%)</f>
        <v>0</v>
      </c>
      <c r="K12" s="6">
        <v>2</v>
      </c>
      <c r="L12" s="21"/>
      <c r="M12" s="66">
        <f t="shared" si="6"/>
        <v>2</v>
      </c>
      <c r="N12" s="30">
        <f>IF(K12=0,0,SUM(L12/K12%))</f>
        <v>0</v>
      </c>
      <c r="O12" s="6">
        <f t="shared" si="0"/>
        <v>36</v>
      </c>
      <c r="P12" s="22">
        <f t="shared" si="1"/>
        <v>12</v>
      </c>
      <c r="Q12" s="66">
        <f t="shared" si="8"/>
        <v>24</v>
      </c>
      <c r="R12" s="30">
        <f>IF(O12=0,0,SUM(P12/O12%))</f>
        <v>33.333333333333336</v>
      </c>
      <c r="U12" s="1"/>
    </row>
    <row r="13" spans="1:23" s="7" customFormat="1" ht="19.5" customHeight="1" x14ac:dyDescent="0.25">
      <c r="A13" s="86" t="s">
        <v>51</v>
      </c>
      <c r="B13" s="87"/>
      <c r="C13" s="6">
        <v>148</v>
      </c>
      <c r="D13" s="21">
        <v>63</v>
      </c>
      <c r="E13" s="66">
        <f t="shared" si="2"/>
        <v>85</v>
      </c>
      <c r="F13" s="30">
        <f>SUM(D13/C13%)</f>
        <v>42.567567567567565</v>
      </c>
      <c r="G13" s="6">
        <v>159</v>
      </c>
      <c r="H13" s="24">
        <v>19</v>
      </c>
      <c r="I13" s="66">
        <f t="shared" si="4"/>
        <v>140</v>
      </c>
      <c r="J13" s="30">
        <f>SUM(H13/G13%)</f>
        <v>11.949685534591195</v>
      </c>
      <c r="K13" s="6">
        <v>581</v>
      </c>
      <c r="L13" s="21">
        <v>26</v>
      </c>
      <c r="M13" s="66">
        <f t="shared" si="6"/>
        <v>555</v>
      </c>
      <c r="N13" s="30">
        <f>IF(K13=0,0,SUM(L13/K13%))</f>
        <v>4.4750430292598971</v>
      </c>
      <c r="O13" s="6">
        <f t="shared" si="0"/>
        <v>888</v>
      </c>
      <c r="P13" s="22">
        <f t="shared" si="1"/>
        <v>108</v>
      </c>
      <c r="Q13" s="66">
        <f t="shared" si="8"/>
        <v>780</v>
      </c>
      <c r="R13" s="30">
        <f>IF(O13=0,0,SUM(P13/O13%))</f>
        <v>12.162162162162161</v>
      </c>
      <c r="U13" s="1"/>
    </row>
    <row r="14" spans="1:23" s="7" customFormat="1" ht="39" customHeight="1" x14ac:dyDescent="0.25">
      <c r="A14" s="91" t="s">
        <v>60</v>
      </c>
      <c r="B14" s="91"/>
      <c r="C14" s="6">
        <v>24</v>
      </c>
      <c r="D14" s="21">
        <v>3</v>
      </c>
      <c r="E14" s="66">
        <f t="shared" si="2"/>
        <v>21</v>
      </c>
      <c r="F14" s="30">
        <f t="shared" si="3"/>
        <v>12.5</v>
      </c>
      <c r="G14" s="6">
        <v>3</v>
      </c>
      <c r="H14" s="24"/>
      <c r="I14" s="66">
        <f t="shared" si="4"/>
        <v>3</v>
      </c>
      <c r="J14" s="30">
        <f t="shared" si="5"/>
        <v>0</v>
      </c>
      <c r="K14" s="6">
        <v>3</v>
      </c>
      <c r="L14" s="21"/>
      <c r="M14" s="66">
        <f t="shared" si="6"/>
        <v>3</v>
      </c>
      <c r="N14" s="30">
        <f t="shared" si="7"/>
        <v>0</v>
      </c>
      <c r="O14" s="6">
        <f>SUM(K14,G14,C14,)</f>
        <v>30</v>
      </c>
      <c r="P14" s="22">
        <f>SUM(L14,H14,D14,)</f>
        <v>3</v>
      </c>
      <c r="Q14" s="66">
        <f t="shared" si="8"/>
        <v>27</v>
      </c>
      <c r="R14" s="30">
        <f t="shared" si="9"/>
        <v>10</v>
      </c>
      <c r="U14" s="1"/>
    </row>
    <row r="15" spans="1:23" s="7" customFormat="1" ht="19.5" customHeight="1" x14ac:dyDescent="0.25">
      <c r="A15" s="88" t="s">
        <v>64</v>
      </c>
      <c r="B15" s="88"/>
      <c r="C15" s="6">
        <v>45</v>
      </c>
      <c r="D15" s="21">
        <v>12</v>
      </c>
      <c r="E15" s="66">
        <f>C15-D15</f>
        <v>33</v>
      </c>
      <c r="F15" s="30">
        <f>SUM(D15/C15%)</f>
        <v>26.666666666666664</v>
      </c>
      <c r="G15" s="6">
        <v>11</v>
      </c>
      <c r="H15" s="24"/>
      <c r="I15" s="66">
        <f>G15-H15</f>
        <v>11</v>
      </c>
      <c r="J15" s="30">
        <f>SUM(H15/G15%)</f>
        <v>0</v>
      </c>
      <c r="K15" s="6">
        <v>5</v>
      </c>
      <c r="L15" s="21">
        <v>1</v>
      </c>
      <c r="M15" s="66">
        <f>K15-L15</f>
        <v>4</v>
      </c>
      <c r="N15" s="30">
        <f>IF(K15=0,0,SUM(L15/K15%))</f>
        <v>20</v>
      </c>
      <c r="O15" s="6">
        <f>SUM(K15,G15,C15,)</f>
        <v>61</v>
      </c>
      <c r="P15" s="22">
        <f>SUM(D15,H15,L15,)</f>
        <v>13</v>
      </c>
      <c r="Q15" s="66">
        <f>O15-P15</f>
        <v>48</v>
      </c>
      <c r="R15" s="30">
        <f>IF(O15=0,0,SUM(P15/O15%))</f>
        <v>21.311475409836067</v>
      </c>
      <c r="U15" s="1"/>
    </row>
    <row r="16" spans="1:23" s="7" customFormat="1" ht="19.5" customHeight="1" x14ac:dyDescent="0.25">
      <c r="A16" s="88" t="s">
        <v>13</v>
      </c>
      <c r="B16" s="88"/>
      <c r="C16" s="6">
        <v>43</v>
      </c>
      <c r="D16" s="21">
        <v>10</v>
      </c>
      <c r="E16" s="66">
        <f t="shared" si="2"/>
        <v>33</v>
      </c>
      <c r="F16" s="30">
        <f t="shared" si="3"/>
        <v>23.255813953488371</v>
      </c>
      <c r="G16" s="6">
        <v>5</v>
      </c>
      <c r="H16" s="24"/>
      <c r="I16" s="66">
        <f t="shared" si="4"/>
        <v>5</v>
      </c>
      <c r="J16" s="30">
        <f t="shared" si="5"/>
        <v>0</v>
      </c>
      <c r="K16" s="6"/>
      <c r="L16" s="21"/>
      <c r="M16" s="66">
        <f t="shared" si="6"/>
        <v>0</v>
      </c>
      <c r="N16" s="30">
        <f t="shared" si="7"/>
        <v>0</v>
      </c>
      <c r="O16" s="6">
        <f>SUM(K16,G16,C16,)</f>
        <v>48</v>
      </c>
      <c r="P16" s="22">
        <f>SUM(D16,H16,L16,)</f>
        <v>10</v>
      </c>
      <c r="Q16" s="66">
        <f t="shared" si="8"/>
        <v>38</v>
      </c>
      <c r="R16" s="30">
        <f t="shared" si="9"/>
        <v>20.833333333333336</v>
      </c>
      <c r="U16" s="1"/>
    </row>
    <row r="17" spans="1:21" s="7" customFormat="1" ht="19.5" customHeight="1" x14ac:dyDescent="0.25">
      <c r="A17" s="88" t="s">
        <v>50</v>
      </c>
      <c r="B17" s="88"/>
      <c r="C17" s="6">
        <v>589</v>
      </c>
      <c r="D17" s="21">
        <v>106</v>
      </c>
      <c r="E17" s="66">
        <f t="shared" si="2"/>
        <v>483</v>
      </c>
      <c r="F17" s="30">
        <f t="shared" si="3"/>
        <v>17.996604414261462</v>
      </c>
      <c r="G17" s="6">
        <v>114</v>
      </c>
      <c r="H17" s="24">
        <v>22</v>
      </c>
      <c r="I17" s="66">
        <f t="shared" si="4"/>
        <v>92</v>
      </c>
      <c r="J17" s="30">
        <f t="shared" si="5"/>
        <v>19.298245614035089</v>
      </c>
      <c r="K17" s="6">
        <v>83</v>
      </c>
      <c r="L17" s="21">
        <v>10</v>
      </c>
      <c r="M17" s="66">
        <f t="shared" si="6"/>
        <v>73</v>
      </c>
      <c r="N17" s="30">
        <f t="shared" si="7"/>
        <v>12.048192771084338</v>
      </c>
      <c r="O17" s="6">
        <f>SUM(K17,G17,C17,)</f>
        <v>786</v>
      </c>
      <c r="P17" s="22">
        <f t="shared" ref="P17:P25" si="10">SUM(L17,H17,D17,)</f>
        <v>138</v>
      </c>
      <c r="Q17" s="66">
        <f t="shared" si="8"/>
        <v>648</v>
      </c>
      <c r="R17" s="30">
        <f t="shared" si="9"/>
        <v>17.557251908396946</v>
      </c>
      <c r="U17" s="1"/>
    </row>
    <row r="18" spans="1:21" s="7" customFormat="1" ht="19.5" customHeight="1" x14ac:dyDescent="0.25">
      <c r="A18" s="88" t="s">
        <v>65</v>
      </c>
      <c r="B18" s="88"/>
      <c r="C18" s="6">
        <v>43</v>
      </c>
      <c r="D18" s="21">
        <v>13</v>
      </c>
      <c r="E18" s="66">
        <f t="shared" si="2"/>
        <v>30</v>
      </c>
      <c r="F18" s="30">
        <f t="shared" si="3"/>
        <v>30.232558139534884</v>
      </c>
      <c r="G18" s="6">
        <v>33</v>
      </c>
      <c r="H18" s="24">
        <v>7</v>
      </c>
      <c r="I18" s="66">
        <f t="shared" si="4"/>
        <v>26</v>
      </c>
      <c r="J18" s="30">
        <f t="shared" si="5"/>
        <v>21.212121212121211</v>
      </c>
      <c r="K18" s="6">
        <v>34</v>
      </c>
      <c r="L18" s="21">
        <v>5</v>
      </c>
      <c r="M18" s="66">
        <f t="shared" si="6"/>
        <v>29</v>
      </c>
      <c r="N18" s="30">
        <f t="shared" si="7"/>
        <v>14.705882352941176</v>
      </c>
      <c r="O18" s="6">
        <f t="shared" ref="O18:O25" si="11">SUM(K18,G18,C18,)</f>
        <v>110</v>
      </c>
      <c r="P18" s="22">
        <f t="shared" si="10"/>
        <v>25</v>
      </c>
      <c r="Q18" s="66">
        <f t="shared" si="8"/>
        <v>85</v>
      </c>
      <c r="R18" s="30">
        <f t="shared" si="9"/>
        <v>22.727272727272727</v>
      </c>
      <c r="U18" s="1"/>
    </row>
    <row r="19" spans="1:21" s="7" customFormat="1" ht="19.5" customHeight="1" x14ac:dyDescent="0.25">
      <c r="A19" s="88" t="s">
        <v>14</v>
      </c>
      <c r="B19" s="88"/>
      <c r="C19" s="6">
        <v>41</v>
      </c>
      <c r="D19" s="21">
        <v>12</v>
      </c>
      <c r="E19" s="66">
        <f t="shared" ref="E19:E31" si="12">C19-D19</f>
        <v>29</v>
      </c>
      <c r="F19" s="30">
        <f t="shared" ref="F19:F25" si="13">SUM(D19/C19%)</f>
        <v>29.26829268292683</v>
      </c>
      <c r="G19" s="6">
        <v>8</v>
      </c>
      <c r="H19" s="24">
        <v>2</v>
      </c>
      <c r="I19" s="66">
        <f t="shared" ref="I19:I31" si="14">G19-H19</f>
        <v>6</v>
      </c>
      <c r="J19" s="30">
        <f>SUM(H19/G19%)</f>
        <v>25</v>
      </c>
      <c r="K19" s="6">
        <v>9</v>
      </c>
      <c r="L19" s="21">
        <v>1</v>
      </c>
      <c r="M19" s="66">
        <f t="shared" ref="M19:M31" si="15">K19-L19</f>
        <v>8</v>
      </c>
      <c r="N19" s="30">
        <f t="shared" ref="N19:N25" si="16">IF(K19=0,0,SUM(L19/K19%))</f>
        <v>11.111111111111111</v>
      </c>
      <c r="O19" s="6">
        <f t="shared" si="11"/>
        <v>58</v>
      </c>
      <c r="P19" s="22">
        <f t="shared" si="10"/>
        <v>15</v>
      </c>
      <c r="Q19" s="66">
        <f t="shared" ref="Q19:Q31" si="17">O19-P19</f>
        <v>43</v>
      </c>
      <c r="R19" s="30">
        <f>IF(O19=0,0,SUM(P19/O19%))</f>
        <v>25.862068965517242</v>
      </c>
      <c r="U19" s="1"/>
    </row>
    <row r="20" spans="1:21" s="7" customFormat="1" ht="19.5" customHeight="1" x14ac:dyDescent="0.25">
      <c r="A20" s="88" t="s">
        <v>66</v>
      </c>
      <c r="B20" s="88"/>
      <c r="C20" s="6">
        <v>37</v>
      </c>
      <c r="D20" s="21">
        <v>4</v>
      </c>
      <c r="E20" s="66">
        <f t="shared" ref="E20:E25" si="18">C20-D20</f>
        <v>33</v>
      </c>
      <c r="F20" s="30">
        <f t="shared" si="13"/>
        <v>10.810810810810811</v>
      </c>
      <c r="G20" s="6">
        <v>2</v>
      </c>
      <c r="H20" s="24"/>
      <c r="I20" s="66">
        <f t="shared" ref="I20:I25" si="19">G20-H20</f>
        <v>2</v>
      </c>
      <c r="J20" s="30">
        <f t="shared" ref="J20:J25" si="20">SUM(H20/G20%)</f>
        <v>0</v>
      </c>
      <c r="K20" s="6">
        <v>0</v>
      </c>
      <c r="L20" s="21"/>
      <c r="M20" s="66">
        <f t="shared" ref="M20:M25" si="21">K20-L20</f>
        <v>0</v>
      </c>
      <c r="N20" s="30">
        <f t="shared" si="16"/>
        <v>0</v>
      </c>
      <c r="O20" s="6">
        <f t="shared" si="11"/>
        <v>39</v>
      </c>
      <c r="P20" s="22">
        <f t="shared" si="10"/>
        <v>4</v>
      </c>
      <c r="Q20" s="66">
        <f t="shared" ref="Q20:Q25" si="22">O20-P20</f>
        <v>35</v>
      </c>
      <c r="R20" s="30">
        <f>SUM(P20/O20%)</f>
        <v>10.256410256410255</v>
      </c>
      <c r="U20" s="1"/>
    </row>
    <row r="21" spans="1:21" s="7" customFormat="1" ht="19.5" customHeight="1" x14ac:dyDescent="0.25">
      <c r="A21" s="88" t="s">
        <v>59</v>
      </c>
      <c r="B21" s="88"/>
      <c r="C21" s="6">
        <v>91</v>
      </c>
      <c r="D21" s="21">
        <v>25</v>
      </c>
      <c r="E21" s="66">
        <f t="shared" si="18"/>
        <v>66</v>
      </c>
      <c r="F21" s="30">
        <f t="shared" si="13"/>
        <v>27.472527472527471</v>
      </c>
      <c r="G21" s="6">
        <v>87</v>
      </c>
      <c r="H21" s="24">
        <v>18</v>
      </c>
      <c r="I21" s="66">
        <f t="shared" si="19"/>
        <v>69</v>
      </c>
      <c r="J21" s="30">
        <f>SUM(H21/G21%)</f>
        <v>20.689655172413794</v>
      </c>
      <c r="K21" s="6">
        <v>15</v>
      </c>
      <c r="L21" s="21"/>
      <c r="M21" s="66">
        <f t="shared" si="21"/>
        <v>15</v>
      </c>
      <c r="N21" s="30">
        <f t="shared" si="16"/>
        <v>0</v>
      </c>
      <c r="O21" s="6">
        <f t="shared" si="11"/>
        <v>193</v>
      </c>
      <c r="P21" s="22">
        <f t="shared" si="10"/>
        <v>43</v>
      </c>
      <c r="Q21" s="66">
        <f t="shared" si="22"/>
        <v>150</v>
      </c>
      <c r="R21" s="30">
        <f>SUM(P21/O21%)</f>
        <v>22.279792746113991</v>
      </c>
      <c r="U21" s="1"/>
    </row>
    <row r="22" spans="1:21" s="7" customFormat="1" ht="19.5" customHeight="1" x14ac:dyDescent="0.25">
      <c r="A22" s="88" t="s">
        <v>17</v>
      </c>
      <c r="B22" s="88"/>
      <c r="C22" s="6">
        <v>37</v>
      </c>
      <c r="D22" s="21">
        <v>3</v>
      </c>
      <c r="E22" s="66">
        <f t="shared" si="18"/>
        <v>34</v>
      </c>
      <c r="F22" s="30">
        <f t="shared" si="13"/>
        <v>8.1081081081081088</v>
      </c>
      <c r="G22" s="6">
        <v>11</v>
      </c>
      <c r="H22" s="24"/>
      <c r="I22" s="66">
        <f t="shared" si="19"/>
        <v>11</v>
      </c>
      <c r="J22" s="30">
        <f t="shared" si="20"/>
        <v>0</v>
      </c>
      <c r="K22" s="6">
        <v>5</v>
      </c>
      <c r="L22" s="21"/>
      <c r="M22" s="66">
        <f t="shared" si="21"/>
        <v>5</v>
      </c>
      <c r="N22" s="30">
        <f t="shared" si="16"/>
        <v>0</v>
      </c>
      <c r="O22" s="6">
        <f t="shared" si="11"/>
        <v>53</v>
      </c>
      <c r="P22" s="22">
        <f t="shared" si="10"/>
        <v>3</v>
      </c>
      <c r="Q22" s="66">
        <f t="shared" si="22"/>
        <v>50</v>
      </c>
      <c r="R22" s="30">
        <f>SUM(P22/O22%)</f>
        <v>5.6603773584905657</v>
      </c>
      <c r="U22" s="1"/>
    </row>
    <row r="23" spans="1:21" s="7" customFormat="1" ht="19.5" customHeight="1" x14ac:dyDescent="0.25">
      <c r="A23" s="88" t="s">
        <v>53</v>
      </c>
      <c r="B23" s="88"/>
      <c r="C23" s="6">
        <v>25</v>
      </c>
      <c r="D23" s="21">
        <v>2</v>
      </c>
      <c r="E23" s="66">
        <f t="shared" si="18"/>
        <v>23</v>
      </c>
      <c r="F23" s="30">
        <f t="shared" si="13"/>
        <v>8</v>
      </c>
      <c r="G23" s="6">
        <v>3</v>
      </c>
      <c r="H23" s="24">
        <v>1</v>
      </c>
      <c r="I23" s="66">
        <f t="shared" si="19"/>
        <v>2</v>
      </c>
      <c r="J23" s="30">
        <f t="shared" si="20"/>
        <v>33.333333333333336</v>
      </c>
      <c r="K23" s="6">
        <v>0</v>
      </c>
      <c r="L23" s="21"/>
      <c r="M23" s="66">
        <f t="shared" si="21"/>
        <v>0</v>
      </c>
      <c r="N23" s="30">
        <f t="shared" si="16"/>
        <v>0</v>
      </c>
      <c r="O23" s="6">
        <f t="shared" si="11"/>
        <v>28</v>
      </c>
      <c r="P23" s="22">
        <f t="shared" si="10"/>
        <v>3</v>
      </c>
      <c r="Q23" s="66">
        <f t="shared" si="22"/>
        <v>25</v>
      </c>
      <c r="R23" s="30">
        <f>IF(O23=0,0,SUM(P23/O23%))</f>
        <v>10.714285714285714</v>
      </c>
      <c r="U23" s="1"/>
    </row>
    <row r="24" spans="1:21" s="8" customFormat="1" ht="19.5" customHeight="1" x14ac:dyDescent="0.25">
      <c r="A24" s="88" t="s">
        <v>15</v>
      </c>
      <c r="B24" s="88"/>
      <c r="C24" s="6">
        <v>44</v>
      </c>
      <c r="D24" s="21">
        <v>9</v>
      </c>
      <c r="E24" s="66">
        <f t="shared" si="18"/>
        <v>35</v>
      </c>
      <c r="F24" s="30">
        <f t="shared" si="13"/>
        <v>20.454545454545453</v>
      </c>
      <c r="G24" s="6">
        <v>5</v>
      </c>
      <c r="H24" s="24"/>
      <c r="I24" s="66">
        <f t="shared" si="19"/>
        <v>5</v>
      </c>
      <c r="J24" s="30">
        <f t="shared" si="20"/>
        <v>0</v>
      </c>
      <c r="K24" s="6">
        <v>3</v>
      </c>
      <c r="L24" s="21"/>
      <c r="M24" s="66">
        <f t="shared" si="21"/>
        <v>3</v>
      </c>
      <c r="N24" s="30">
        <f t="shared" si="16"/>
        <v>0</v>
      </c>
      <c r="O24" s="6">
        <f t="shared" si="11"/>
        <v>52</v>
      </c>
      <c r="P24" s="22">
        <f t="shared" si="10"/>
        <v>9</v>
      </c>
      <c r="Q24" s="66">
        <f t="shared" si="22"/>
        <v>43</v>
      </c>
      <c r="R24" s="30">
        <f>IF(O24=0,0,SUM(P24/O24%))</f>
        <v>17.307692307692307</v>
      </c>
      <c r="S24" s="7"/>
      <c r="U24" s="1"/>
    </row>
    <row r="25" spans="1:21" s="7" customFormat="1" ht="20.25" customHeight="1" x14ac:dyDescent="0.25">
      <c r="A25" s="88" t="s">
        <v>16</v>
      </c>
      <c r="B25" s="88"/>
      <c r="C25" s="6">
        <v>66</v>
      </c>
      <c r="D25" s="21">
        <v>14</v>
      </c>
      <c r="E25" s="66">
        <f t="shared" si="18"/>
        <v>52</v>
      </c>
      <c r="F25" s="30">
        <f t="shared" si="13"/>
        <v>21.212121212121211</v>
      </c>
      <c r="G25" s="6">
        <v>14</v>
      </c>
      <c r="H25" s="24"/>
      <c r="I25" s="66">
        <f t="shared" si="19"/>
        <v>14</v>
      </c>
      <c r="J25" s="30">
        <f t="shared" si="20"/>
        <v>0</v>
      </c>
      <c r="K25" s="6">
        <v>8</v>
      </c>
      <c r="L25" s="21">
        <v>1</v>
      </c>
      <c r="M25" s="66">
        <f t="shared" si="21"/>
        <v>7</v>
      </c>
      <c r="N25" s="30">
        <f t="shared" si="16"/>
        <v>12.5</v>
      </c>
      <c r="O25" s="6">
        <f t="shared" si="11"/>
        <v>88</v>
      </c>
      <c r="P25" s="22">
        <f t="shared" si="10"/>
        <v>15</v>
      </c>
      <c r="Q25" s="66">
        <f t="shared" si="22"/>
        <v>73</v>
      </c>
      <c r="R25" s="30">
        <f>SUM(P25/O25%)</f>
        <v>17.045454545454547</v>
      </c>
      <c r="U25" s="1"/>
    </row>
    <row r="26" spans="1:21" s="1" customFormat="1" ht="20.100000000000001" customHeight="1" x14ac:dyDescent="0.25">
      <c r="A26" s="88" t="s">
        <v>6</v>
      </c>
      <c r="B26" s="88"/>
      <c r="C26" s="6">
        <v>127</v>
      </c>
      <c r="D26" s="21">
        <v>42</v>
      </c>
      <c r="E26" s="66">
        <f t="shared" si="12"/>
        <v>85</v>
      </c>
      <c r="F26" s="30">
        <f>SUM(D26/C26%)</f>
        <v>33.070866141732282</v>
      </c>
      <c r="G26" s="6">
        <v>27</v>
      </c>
      <c r="H26" s="24">
        <v>3</v>
      </c>
      <c r="I26" s="66">
        <f t="shared" si="14"/>
        <v>24</v>
      </c>
      <c r="J26" s="30">
        <f>SUM(H26/G26%)</f>
        <v>11.111111111111111</v>
      </c>
      <c r="K26" s="6">
        <v>838</v>
      </c>
      <c r="L26" s="21">
        <v>70</v>
      </c>
      <c r="M26" s="66">
        <f t="shared" si="15"/>
        <v>768</v>
      </c>
      <c r="N26" s="30">
        <f>IF(K26=0,0,SUM(L26/K26%))</f>
        <v>8.3532219570405726</v>
      </c>
      <c r="O26" s="6">
        <f t="shared" ref="O26:P28" si="23">SUM(K26,G26,C26,)</f>
        <v>992</v>
      </c>
      <c r="P26" s="22">
        <f t="shared" si="23"/>
        <v>115</v>
      </c>
      <c r="Q26" s="66">
        <f t="shared" si="17"/>
        <v>877</v>
      </c>
      <c r="R26" s="30">
        <f>SUM(P26/O26%)</f>
        <v>11.592741935483872</v>
      </c>
      <c r="S26" s="7"/>
    </row>
    <row r="27" spans="1:21" s="8" customFormat="1" ht="20.100000000000001" customHeight="1" x14ac:dyDescent="0.25">
      <c r="A27" s="91" t="s">
        <v>49</v>
      </c>
      <c r="B27" s="91"/>
      <c r="C27" s="6">
        <v>122</v>
      </c>
      <c r="D27" s="21">
        <v>38</v>
      </c>
      <c r="E27" s="66">
        <f t="shared" si="12"/>
        <v>84</v>
      </c>
      <c r="F27" s="30">
        <f>SUM(D27/C27%)</f>
        <v>31.147540983606557</v>
      </c>
      <c r="G27" s="6">
        <v>13</v>
      </c>
      <c r="H27" s="24">
        <v>1</v>
      </c>
      <c r="I27" s="66">
        <f t="shared" si="14"/>
        <v>12</v>
      </c>
      <c r="J27" s="30">
        <f>SUM(H27/G27%)</f>
        <v>7.6923076923076916</v>
      </c>
      <c r="K27" s="6">
        <v>36</v>
      </c>
      <c r="L27" s="21">
        <v>4</v>
      </c>
      <c r="M27" s="66">
        <f t="shared" si="15"/>
        <v>32</v>
      </c>
      <c r="N27" s="30">
        <f>IF(K27=0,0,SUM(L27/K27%))</f>
        <v>11.111111111111111</v>
      </c>
      <c r="O27" s="6">
        <f t="shared" si="23"/>
        <v>171</v>
      </c>
      <c r="P27" s="22">
        <f t="shared" si="23"/>
        <v>43</v>
      </c>
      <c r="Q27" s="66">
        <f t="shared" si="17"/>
        <v>128</v>
      </c>
      <c r="R27" s="30">
        <f>SUM(P27/O27%)</f>
        <v>25.146198830409357</v>
      </c>
      <c r="S27" s="7"/>
      <c r="U27" s="1"/>
    </row>
    <row r="28" spans="1:21" s="7" customFormat="1" ht="20.25" customHeight="1" x14ac:dyDescent="0.25">
      <c r="A28" s="88" t="s">
        <v>7</v>
      </c>
      <c r="B28" s="88"/>
      <c r="C28" s="6">
        <v>104</v>
      </c>
      <c r="D28" s="21">
        <v>20</v>
      </c>
      <c r="E28" s="66">
        <f t="shared" si="12"/>
        <v>84</v>
      </c>
      <c r="F28" s="30">
        <f>SUM(D28/C28%)</f>
        <v>19.23076923076923</v>
      </c>
      <c r="G28" s="6">
        <v>3</v>
      </c>
      <c r="H28" s="24">
        <v>1</v>
      </c>
      <c r="I28" s="66">
        <f t="shared" si="14"/>
        <v>2</v>
      </c>
      <c r="J28" s="30">
        <f>SUM(H28/G28%)</f>
        <v>33.333333333333336</v>
      </c>
      <c r="K28" s="6">
        <v>21</v>
      </c>
      <c r="L28" s="21"/>
      <c r="M28" s="66">
        <f t="shared" si="15"/>
        <v>21</v>
      </c>
      <c r="N28" s="30">
        <f>IF(K28=0,0,SUM(L28/K28%))</f>
        <v>0</v>
      </c>
      <c r="O28" s="6">
        <f t="shared" si="23"/>
        <v>128</v>
      </c>
      <c r="P28" s="22">
        <f t="shared" si="23"/>
        <v>21</v>
      </c>
      <c r="Q28" s="66">
        <f t="shared" si="17"/>
        <v>107</v>
      </c>
      <c r="R28" s="30">
        <f>SUM(P28/O28%)</f>
        <v>16.40625</v>
      </c>
      <c r="S28" s="1"/>
      <c r="U28" s="1"/>
    </row>
    <row r="29" spans="1:21" s="7" customFormat="1" ht="19.5" customHeight="1" x14ac:dyDescent="0.25">
      <c r="A29" s="104" t="s">
        <v>20</v>
      </c>
      <c r="B29" s="105"/>
      <c r="C29" s="5">
        <v>227</v>
      </c>
      <c r="D29" s="24">
        <v>61</v>
      </c>
      <c r="E29" s="67">
        <f t="shared" si="12"/>
        <v>166</v>
      </c>
      <c r="F29" s="30">
        <f>SUM(D29/C29%)</f>
        <v>26.872246696035241</v>
      </c>
      <c r="G29" s="5">
        <v>95</v>
      </c>
      <c r="H29" s="24">
        <v>13</v>
      </c>
      <c r="I29" s="67">
        <f t="shared" si="14"/>
        <v>82</v>
      </c>
      <c r="J29" s="30">
        <f>SUM(H29/G29%)</f>
        <v>13.684210526315789</v>
      </c>
      <c r="K29" s="5">
        <v>250</v>
      </c>
      <c r="L29" s="24">
        <v>20.5</v>
      </c>
      <c r="M29" s="67">
        <f t="shared" si="15"/>
        <v>229.5</v>
      </c>
      <c r="N29" s="30">
        <f>SUM(L29/K29%)</f>
        <v>8.1999999999999993</v>
      </c>
      <c r="O29" s="5">
        <f>SUM(K29,G29,C29,)</f>
        <v>572</v>
      </c>
      <c r="P29" s="23">
        <f>SUM(L29,H29,D29,)</f>
        <v>94.5</v>
      </c>
      <c r="Q29" s="67">
        <f t="shared" si="17"/>
        <v>477.5</v>
      </c>
      <c r="R29" s="30">
        <f>SUM(P29/O29%)</f>
        <v>16.52097902097902</v>
      </c>
      <c r="S29" s="1"/>
      <c r="U29" s="1"/>
    </row>
    <row r="30" spans="1:21" s="1" customFormat="1" ht="19.5" customHeight="1" x14ac:dyDescent="0.25">
      <c r="A30" s="88" t="s">
        <v>61</v>
      </c>
      <c r="B30" s="88"/>
      <c r="C30" s="6">
        <v>695</v>
      </c>
      <c r="D30" s="21">
        <v>106</v>
      </c>
      <c r="E30" s="66">
        <f>C30-D30</f>
        <v>589</v>
      </c>
      <c r="F30" s="30">
        <f t="shared" ref="F30:F31" si="24">SUM(D30/C30%)</f>
        <v>15.251798561151078</v>
      </c>
      <c r="G30" s="6">
        <v>1671</v>
      </c>
      <c r="H30" s="24">
        <v>109</v>
      </c>
      <c r="I30" s="66">
        <f>G30-H30</f>
        <v>1562</v>
      </c>
      <c r="J30" s="30">
        <f t="shared" ref="J30:J31" si="25">SUM(H30/G30%)</f>
        <v>6.523040095751047</v>
      </c>
      <c r="K30" s="6">
        <v>277.5</v>
      </c>
      <c r="L30" s="21">
        <v>53</v>
      </c>
      <c r="M30" s="66">
        <f>K30-L30</f>
        <v>224.5</v>
      </c>
      <c r="N30" s="30">
        <f>SUM(L30/K30%)</f>
        <v>19.099099099099099</v>
      </c>
      <c r="O30" s="6">
        <f>C30+G30+K30</f>
        <v>2643.5</v>
      </c>
      <c r="P30" s="22">
        <f>D30+H30+L30</f>
        <v>268</v>
      </c>
      <c r="Q30" s="66">
        <f>O30-P30</f>
        <v>2375.5</v>
      </c>
      <c r="R30" s="30">
        <f t="shared" ref="R30:R31" si="26">SUM(P30/O30%)</f>
        <v>10.138074522413467</v>
      </c>
    </row>
    <row r="31" spans="1:21" s="8" customFormat="1" ht="20.100000000000001" customHeight="1" x14ac:dyDescent="0.25">
      <c r="A31" s="89" t="s">
        <v>8</v>
      </c>
      <c r="B31" s="90"/>
      <c r="C31" s="6">
        <v>1260</v>
      </c>
      <c r="D31" s="21">
        <v>244</v>
      </c>
      <c r="E31" s="66">
        <f t="shared" si="12"/>
        <v>1016</v>
      </c>
      <c r="F31" s="30">
        <f t="shared" si="24"/>
        <v>19.365079365079367</v>
      </c>
      <c r="G31" s="6">
        <v>5119</v>
      </c>
      <c r="H31" s="24">
        <v>550</v>
      </c>
      <c r="I31" s="66">
        <f t="shared" si="14"/>
        <v>4569</v>
      </c>
      <c r="J31" s="30">
        <f t="shared" si="25"/>
        <v>10.744285993358078</v>
      </c>
      <c r="K31" s="6">
        <v>468.5</v>
      </c>
      <c r="L31" s="21">
        <v>31</v>
      </c>
      <c r="M31" s="66">
        <f t="shared" si="15"/>
        <v>437.5</v>
      </c>
      <c r="N31" s="30">
        <f>IF(K31=0,0,SUM(L31/K31%))</f>
        <v>6.6168623265741733</v>
      </c>
      <c r="O31" s="6">
        <f t="shared" ref="O31:P31" si="27">SUM(K31,G31,C31,)</f>
        <v>6847.5</v>
      </c>
      <c r="P31" s="22">
        <f t="shared" si="27"/>
        <v>825</v>
      </c>
      <c r="Q31" s="66">
        <f t="shared" si="17"/>
        <v>6022.5</v>
      </c>
      <c r="R31" s="30">
        <f t="shared" si="26"/>
        <v>12.048192771084338</v>
      </c>
      <c r="S31" s="1"/>
      <c r="U31" s="1"/>
    </row>
    <row r="32" spans="1:21" s="7" customFormat="1" ht="21" customHeight="1" x14ac:dyDescent="0.25">
      <c r="A32" s="86" t="s">
        <v>68</v>
      </c>
      <c r="B32" s="87"/>
      <c r="C32" s="6">
        <v>1499</v>
      </c>
      <c r="D32" s="21">
        <v>234</v>
      </c>
      <c r="E32" s="66">
        <v>1265</v>
      </c>
      <c r="F32" s="30">
        <v>15.610406937958638</v>
      </c>
      <c r="G32" s="6">
        <v>6112</v>
      </c>
      <c r="H32" s="24">
        <v>731</v>
      </c>
      <c r="I32" s="66">
        <v>5381</v>
      </c>
      <c r="J32" s="30">
        <v>11.960078534031414</v>
      </c>
      <c r="K32" s="6">
        <v>437.5</v>
      </c>
      <c r="L32" s="21">
        <v>21.5</v>
      </c>
      <c r="M32" s="66">
        <v>416</v>
      </c>
      <c r="N32" s="30">
        <v>4.9142857142857146</v>
      </c>
      <c r="O32" s="6">
        <v>8048.5</v>
      </c>
      <c r="P32" s="22">
        <v>986.5</v>
      </c>
      <c r="Q32" s="66">
        <v>7062</v>
      </c>
      <c r="R32" s="30">
        <v>12.256942287382742</v>
      </c>
      <c r="S32" s="1"/>
      <c r="U32" s="1"/>
    </row>
    <row r="33" spans="1:18" s="1" customFormat="1" ht="19.5" customHeight="1" x14ac:dyDescent="0.25">
      <c r="A33" s="86" t="s">
        <v>9</v>
      </c>
      <c r="B33" s="87"/>
      <c r="C33" s="6">
        <v>1788</v>
      </c>
      <c r="D33" s="21">
        <v>275</v>
      </c>
      <c r="E33" s="66">
        <f t="shared" ref="E33:E36" si="28">C33-D33</f>
        <v>1513</v>
      </c>
      <c r="F33" s="30">
        <f t="shared" ref="F33:F54" si="29">IF(C33=0,0,SUM(D33/C33%))</f>
        <v>15.380313199105146</v>
      </c>
      <c r="G33" s="6">
        <v>2645</v>
      </c>
      <c r="H33" s="24">
        <v>449</v>
      </c>
      <c r="I33" s="66">
        <f t="shared" ref="I33:I36" si="30">G33-H33</f>
        <v>2196</v>
      </c>
      <c r="J33" s="30">
        <f t="shared" ref="J33:J54" si="31">IF(G33=0,0,SUM(H33/G33%))</f>
        <v>16.975425330812854</v>
      </c>
      <c r="K33" s="6">
        <v>678</v>
      </c>
      <c r="L33" s="21">
        <v>51</v>
      </c>
      <c r="M33" s="66">
        <f t="shared" ref="M33:M36" si="32">K33-L33</f>
        <v>627</v>
      </c>
      <c r="N33" s="30">
        <f t="shared" ref="N33:N41" si="33">IF(K33=0,0,SUM(L33/K33%))</f>
        <v>7.5221238938053094</v>
      </c>
      <c r="O33" s="6">
        <f t="shared" ref="O33:O41" si="34">SUM(K33,G33,C33)</f>
        <v>5111</v>
      </c>
      <c r="P33" s="22">
        <f t="shared" ref="P33:P41" si="35">SUM(L33,H33,D33)</f>
        <v>775</v>
      </c>
      <c r="Q33" s="66">
        <f t="shared" ref="Q33:Q36" si="36">O33-P33</f>
        <v>4336</v>
      </c>
      <c r="R33" s="30">
        <f t="shared" ref="R33:R54" si="37">IF(O33=0,0,SUM(P33/O33%))</f>
        <v>15.163373116806888</v>
      </c>
    </row>
    <row r="34" spans="1:18" s="1" customFormat="1" ht="19.5" customHeight="1" x14ac:dyDescent="0.25">
      <c r="A34" s="86" t="s">
        <v>21</v>
      </c>
      <c r="B34" s="87"/>
      <c r="C34" s="6">
        <v>280</v>
      </c>
      <c r="D34" s="21">
        <v>30</v>
      </c>
      <c r="E34" s="66">
        <f t="shared" si="28"/>
        <v>250</v>
      </c>
      <c r="F34" s="30">
        <f t="shared" si="29"/>
        <v>10.714285714285715</v>
      </c>
      <c r="G34" s="6">
        <v>484</v>
      </c>
      <c r="H34" s="24">
        <v>40</v>
      </c>
      <c r="I34" s="66">
        <f t="shared" si="30"/>
        <v>444</v>
      </c>
      <c r="J34" s="30">
        <f t="shared" si="31"/>
        <v>8.2644628099173563</v>
      </c>
      <c r="K34" s="6">
        <v>123</v>
      </c>
      <c r="L34" s="21">
        <v>1.5</v>
      </c>
      <c r="M34" s="66">
        <f t="shared" si="32"/>
        <v>121.5</v>
      </c>
      <c r="N34" s="30">
        <f t="shared" si="33"/>
        <v>1.2195121951219512</v>
      </c>
      <c r="O34" s="6">
        <f t="shared" si="34"/>
        <v>887</v>
      </c>
      <c r="P34" s="22">
        <f t="shared" si="35"/>
        <v>71.5</v>
      </c>
      <c r="Q34" s="66">
        <f t="shared" si="36"/>
        <v>815.5</v>
      </c>
      <c r="R34" s="30">
        <f t="shared" si="37"/>
        <v>8.0608793686583997</v>
      </c>
    </row>
    <row r="35" spans="1:18" s="1" customFormat="1" ht="19.5" customHeight="1" x14ac:dyDescent="0.25">
      <c r="A35" s="86" t="s">
        <v>22</v>
      </c>
      <c r="B35" s="87"/>
      <c r="C35" s="6">
        <v>548</v>
      </c>
      <c r="D35" s="21">
        <v>95</v>
      </c>
      <c r="E35" s="66">
        <f t="shared" si="28"/>
        <v>453</v>
      </c>
      <c r="F35" s="30">
        <f t="shared" si="29"/>
        <v>17.335766423357661</v>
      </c>
      <c r="G35" s="6">
        <v>887</v>
      </c>
      <c r="H35" s="24">
        <v>136</v>
      </c>
      <c r="I35" s="66">
        <f t="shared" si="30"/>
        <v>751</v>
      </c>
      <c r="J35" s="30">
        <f t="shared" si="31"/>
        <v>15.332581736189404</v>
      </c>
      <c r="K35" s="6">
        <v>223</v>
      </c>
      <c r="L35" s="21">
        <v>11</v>
      </c>
      <c r="M35" s="66">
        <f t="shared" si="32"/>
        <v>212</v>
      </c>
      <c r="N35" s="30">
        <f t="shared" si="33"/>
        <v>4.9327354260089686</v>
      </c>
      <c r="O35" s="6">
        <f t="shared" si="34"/>
        <v>1658</v>
      </c>
      <c r="P35" s="22">
        <f t="shared" si="35"/>
        <v>242</v>
      </c>
      <c r="Q35" s="66">
        <f t="shared" si="36"/>
        <v>1416</v>
      </c>
      <c r="R35" s="30">
        <f t="shared" si="37"/>
        <v>14.595898673100121</v>
      </c>
    </row>
    <row r="36" spans="1:18" s="1" customFormat="1" ht="19.5" customHeight="1" x14ac:dyDescent="0.25">
      <c r="A36" s="86" t="s">
        <v>47</v>
      </c>
      <c r="B36" s="87"/>
      <c r="C36" s="6">
        <v>278</v>
      </c>
      <c r="D36" s="21">
        <v>33</v>
      </c>
      <c r="E36" s="66">
        <f t="shared" si="28"/>
        <v>245</v>
      </c>
      <c r="F36" s="30">
        <f t="shared" si="29"/>
        <v>11.870503597122303</v>
      </c>
      <c r="G36" s="6">
        <v>380</v>
      </c>
      <c r="H36" s="24">
        <v>59</v>
      </c>
      <c r="I36" s="66">
        <f t="shared" si="30"/>
        <v>321</v>
      </c>
      <c r="J36" s="30">
        <f t="shared" si="31"/>
        <v>15.526315789473685</v>
      </c>
      <c r="K36" s="6">
        <v>99.5</v>
      </c>
      <c r="L36" s="21">
        <v>1</v>
      </c>
      <c r="M36" s="66">
        <f t="shared" si="32"/>
        <v>98.5</v>
      </c>
      <c r="N36" s="30">
        <f t="shared" si="33"/>
        <v>1.0050251256281406</v>
      </c>
      <c r="O36" s="6">
        <f t="shared" si="34"/>
        <v>757.5</v>
      </c>
      <c r="P36" s="22">
        <f t="shared" si="35"/>
        <v>93</v>
      </c>
      <c r="Q36" s="66">
        <f t="shared" si="36"/>
        <v>664.5</v>
      </c>
      <c r="R36" s="30">
        <f t="shared" si="37"/>
        <v>12.277227722772277</v>
      </c>
    </row>
    <row r="37" spans="1:18" s="1" customFormat="1" ht="19.5" customHeight="1" x14ac:dyDescent="0.25">
      <c r="A37" s="86" t="s">
        <v>23</v>
      </c>
      <c r="B37" s="87"/>
      <c r="C37" s="6">
        <v>500</v>
      </c>
      <c r="D37" s="21">
        <v>56</v>
      </c>
      <c r="E37" s="66">
        <f t="shared" ref="E37:E49" si="38">C37-D37</f>
        <v>444</v>
      </c>
      <c r="F37" s="30">
        <f t="shared" si="29"/>
        <v>11.2</v>
      </c>
      <c r="G37" s="6">
        <v>831</v>
      </c>
      <c r="H37" s="24">
        <v>138</v>
      </c>
      <c r="I37" s="66">
        <f t="shared" ref="I37:I49" si="39">G37-H37</f>
        <v>693</v>
      </c>
      <c r="J37" s="30">
        <f t="shared" si="31"/>
        <v>16.606498194945846</v>
      </c>
      <c r="K37" s="6">
        <v>221.5</v>
      </c>
      <c r="L37" s="21">
        <v>11</v>
      </c>
      <c r="M37" s="66">
        <f t="shared" ref="M37:M49" si="40">K37-L37</f>
        <v>210.5</v>
      </c>
      <c r="N37" s="30">
        <f t="shared" si="33"/>
        <v>4.9661399548532739</v>
      </c>
      <c r="O37" s="6">
        <f t="shared" si="34"/>
        <v>1552.5</v>
      </c>
      <c r="P37" s="22">
        <f t="shared" si="35"/>
        <v>205</v>
      </c>
      <c r="Q37" s="66">
        <f t="shared" ref="Q37:Q49" si="41">O37-P37</f>
        <v>1347.5</v>
      </c>
      <c r="R37" s="30">
        <f t="shared" si="37"/>
        <v>13.20450885668277</v>
      </c>
    </row>
    <row r="38" spans="1:18" s="1" customFormat="1" ht="19.5" customHeight="1" x14ac:dyDescent="0.25">
      <c r="A38" s="86" t="s">
        <v>24</v>
      </c>
      <c r="B38" s="87"/>
      <c r="C38" s="6">
        <v>144</v>
      </c>
      <c r="D38" s="21">
        <v>24</v>
      </c>
      <c r="E38" s="66">
        <f t="shared" si="38"/>
        <v>120</v>
      </c>
      <c r="F38" s="30">
        <f t="shared" si="29"/>
        <v>16.666666666666668</v>
      </c>
      <c r="G38" s="6">
        <v>208</v>
      </c>
      <c r="H38" s="24">
        <v>35</v>
      </c>
      <c r="I38" s="66">
        <f t="shared" si="39"/>
        <v>173</v>
      </c>
      <c r="J38" s="30">
        <f t="shared" si="31"/>
        <v>16.826923076923077</v>
      </c>
      <c r="K38" s="6">
        <v>56</v>
      </c>
      <c r="L38" s="21">
        <v>2</v>
      </c>
      <c r="M38" s="66">
        <f t="shared" si="40"/>
        <v>54</v>
      </c>
      <c r="N38" s="30">
        <f t="shared" si="33"/>
        <v>3.5714285714285712</v>
      </c>
      <c r="O38" s="6">
        <f t="shared" si="34"/>
        <v>408</v>
      </c>
      <c r="P38" s="22">
        <f t="shared" si="35"/>
        <v>61</v>
      </c>
      <c r="Q38" s="68">
        <f>SUM(M38,I38,E38)</f>
        <v>347</v>
      </c>
      <c r="R38" s="30">
        <f t="shared" si="37"/>
        <v>14.950980392156863</v>
      </c>
    </row>
    <row r="39" spans="1:18" s="1" customFormat="1" ht="19.5" customHeight="1" x14ac:dyDescent="0.25">
      <c r="A39" s="86" t="s">
        <v>25</v>
      </c>
      <c r="B39" s="87"/>
      <c r="C39" s="6">
        <v>227</v>
      </c>
      <c r="D39" s="21">
        <v>21</v>
      </c>
      <c r="E39" s="66">
        <f t="shared" si="38"/>
        <v>206</v>
      </c>
      <c r="F39" s="30">
        <f t="shared" si="29"/>
        <v>9.251101321585903</v>
      </c>
      <c r="G39" s="6">
        <v>314</v>
      </c>
      <c r="H39" s="24">
        <v>41</v>
      </c>
      <c r="I39" s="66">
        <f t="shared" si="39"/>
        <v>273</v>
      </c>
      <c r="J39" s="30">
        <f t="shared" si="31"/>
        <v>13.057324840764331</v>
      </c>
      <c r="K39" s="6">
        <v>112.5</v>
      </c>
      <c r="L39" s="21">
        <v>2</v>
      </c>
      <c r="M39" s="66">
        <f t="shared" si="40"/>
        <v>110.5</v>
      </c>
      <c r="N39" s="30">
        <f t="shared" si="33"/>
        <v>1.7777777777777777</v>
      </c>
      <c r="O39" s="6">
        <f t="shared" si="34"/>
        <v>653.5</v>
      </c>
      <c r="P39" s="22">
        <f t="shared" si="35"/>
        <v>64</v>
      </c>
      <c r="Q39" s="66">
        <f t="shared" si="41"/>
        <v>589.5</v>
      </c>
      <c r="R39" s="30">
        <f t="shared" si="37"/>
        <v>9.7934200459066556</v>
      </c>
    </row>
    <row r="40" spans="1:18" s="1" customFormat="1" ht="19.5" customHeight="1" x14ac:dyDescent="0.25">
      <c r="A40" s="86" t="s">
        <v>26</v>
      </c>
      <c r="B40" s="87"/>
      <c r="C40" s="6">
        <v>154</v>
      </c>
      <c r="D40" s="21">
        <v>14</v>
      </c>
      <c r="E40" s="66">
        <f t="shared" si="38"/>
        <v>140</v>
      </c>
      <c r="F40" s="30">
        <f t="shared" si="29"/>
        <v>9.0909090909090899</v>
      </c>
      <c r="G40" s="6">
        <v>201</v>
      </c>
      <c r="H40" s="24">
        <v>22</v>
      </c>
      <c r="I40" s="66">
        <f t="shared" si="39"/>
        <v>179</v>
      </c>
      <c r="J40" s="30">
        <f t="shared" si="31"/>
        <v>10.945273631840797</v>
      </c>
      <c r="K40" s="6">
        <v>51</v>
      </c>
      <c r="L40" s="21">
        <v>1</v>
      </c>
      <c r="M40" s="66">
        <f t="shared" si="40"/>
        <v>50</v>
      </c>
      <c r="N40" s="30">
        <f t="shared" si="33"/>
        <v>1.9607843137254901</v>
      </c>
      <c r="O40" s="6">
        <f t="shared" si="34"/>
        <v>406</v>
      </c>
      <c r="P40" s="22">
        <f t="shared" si="35"/>
        <v>37</v>
      </c>
      <c r="Q40" s="66">
        <f t="shared" si="41"/>
        <v>369</v>
      </c>
      <c r="R40" s="30">
        <f t="shared" si="37"/>
        <v>9.1133004926108381</v>
      </c>
    </row>
    <row r="41" spans="1:18" s="1" customFormat="1" ht="19.5" customHeight="1" x14ac:dyDescent="0.25">
      <c r="A41" s="86" t="s">
        <v>27</v>
      </c>
      <c r="B41" s="87"/>
      <c r="C41" s="6">
        <v>196</v>
      </c>
      <c r="D41" s="21">
        <v>41</v>
      </c>
      <c r="E41" s="66">
        <f t="shared" si="38"/>
        <v>155</v>
      </c>
      <c r="F41" s="30">
        <f t="shared" si="29"/>
        <v>20.918367346938776</v>
      </c>
      <c r="G41" s="6">
        <v>323</v>
      </c>
      <c r="H41" s="24">
        <v>50</v>
      </c>
      <c r="I41" s="66">
        <f t="shared" si="39"/>
        <v>273</v>
      </c>
      <c r="J41" s="30">
        <f t="shared" si="31"/>
        <v>15.479876160990711</v>
      </c>
      <c r="K41" s="6">
        <v>75</v>
      </c>
      <c r="L41" s="21"/>
      <c r="M41" s="66">
        <f t="shared" si="40"/>
        <v>75</v>
      </c>
      <c r="N41" s="30">
        <f t="shared" si="33"/>
        <v>0</v>
      </c>
      <c r="O41" s="6">
        <f t="shared" si="34"/>
        <v>594</v>
      </c>
      <c r="P41" s="22">
        <f t="shared" si="35"/>
        <v>91</v>
      </c>
      <c r="Q41" s="66">
        <f t="shared" si="41"/>
        <v>503</v>
      </c>
      <c r="R41" s="30">
        <f t="shared" si="37"/>
        <v>15.319865319865318</v>
      </c>
    </row>
    <row r="42" spans="1:18" s="1" customFormat="1" ht="19.5" customHeight="1" x14ac:dyDescent="0.25">
      <c r="A42" s="86" t="s">
        <v>28</v>
      </c>
      <c r="B42" s="87"/>
      <c r="C42" s="6">
        <v>164</v>
      </c>
      <c r="D42" s="21">
        <v>21</v>
      </c>
      <c r="E42" s="66">
        <f t="shared" si="38"/>
        <v>143</v>
      </c>
      <c r="F42" s="30">
        <f t="shared" si="29"/>
        <v>12.804878048780489</v>
      </c>
      <c r="G42" s="6">
        <v>302</v>
      </c>
      <c r="H42" s="24">
        <v>41</v>
      </c>
      <c r="I42" s="66">
        <f t="shared" si="39"/>
        <v>261</v>
      </c>
      <c r="J42" s="30">
        <f t="shared" si="31"/>
        <v>13.576158940397351</v>
      </c>
      <c r="K42" s="6">
        <v>87</v>
      </c>
      <c r="L42" s="21">
        <v>2.5</v>
      </c>
      <c r="M42" s="66">
        <f t="shared" si="40"/>
        <v>84.5</v>
      </c>
      <c r="N42" s="30">
        <f t="shared" ref="N42:N46" si="42">IF(K42=0,0,SUM(L42/K42%))</f>
        <v>2.8735632183908044</v>
      </c>
      <c r="O42" s="6">
        <f t="shared" ref="O42:P45" si="43">SUM(K42,G42,C42)</f>
        <v>553</v>
      </c>
      <c r="P42" s="22">
        <f t="shared" si="43"/>
        <v>64.5</v>
      </c>
      <c r="Q42" s="66">
        <f t="shared" si="41"/>
        <v>488.5</v>
      </c>
      <c r="R42" s="30">
        <f t="shared" si="37"/>
        <v>11.663652802893308</v>
      </c>
    </row>
    <row r="43" spans="1:18" s="1" customFormat="1" ht="19.5" customHeight="1" x14ac:dyDescent="0.25">
      <c r="A43" s="86" t="s">
        <v>29</v>
      </c>
      <c r="B43" s="87"/>
      <c r="C43" s="6">
        <v>184</v>
      </c>
      <c r="D43" s="21">
        <v>28</v>
      </c>
      <c r="E43" s="66">
        <f t="shared" si="38"/>
        <v>156</v>
      </c>
      <c r="F43" s="30">
        <f t="shared" si="29"/>
        <v>15.217391304347826</v>
      </c>
      <c r="G43" s="6">
        <v>257</v>
      </c>
      <c r="H43" s="24">
        <v>15</v>
      </c>
      <c r="I43" s="66">
        <f t="shared" si="39"/>
        <v>242</v>
      </c>
      <c r="J43" s="30">
        <f t="shared" si="31"/>
        <v>5.8365758754863819</v>
      </c>
      <c r="K43" s="6">
        <v>87</v>
      </c>
      <c r="L43" s="21">
        <v>2.5</v>
      </c>
      <c r="M43" s="66">
        <f t="shared" si="40"/>
        <v>84.5</v>
      </c>
      <c r="N43" s="30">
        <f t="shared" si="42"/>
        <v>2.8735632183908044</v>
      </c>
      <c r="O43" s="6">
        <f t="shared" si="43"/>
        <v>528</v>
      </c>
      <c r="P43" s="22">
        <f t="shared" si="43"/>
        <v>45.5</v>
      </c>
      <c r="Q43" s="66">
        <f t="shared" si="41"/>
        <v>482.5</v>
      </c>
      <c r="R43" s="30">
        <f t="shared" si="37"/>
        <v>8.6174242424242422</v>
      </c>
    </row>
    <row r="44" spans="1:18" s="1" customFormat="1" ht="19.5" customHeight="1" x14ac:dyDescent="0.25">
      <c r="A44" s="86" t="s">
        <v>30</v>
      </c>
      <c r="B44" s="87"/>
      <c r="C44" s="6">
        <v>178</v>
      </c>
      <c r="D44" s="21">
        <v>34</v>
      </c>
      <c r="E44" s="66">
        <f t="shared" si="38"/>
        <v>144</v>
      </c>
      <c r="F44" s="30">
        <f t="shared" si="29"/>
        <v>19.101123595505619</v>
      </c>
      <c r="G44" s="6">
        <v>295</v>
      </c>
      <c r="H44" s="24">
        <v>67</v>
      </c>
      <c r="I44" s="66">
        <f t="shared" si="39"/>
        <v>228</v>
      </c>
      <c r="J44" s="30">
        <f t="shared" si="31"/>
        <v>22.711864406779661</v>
      </c>
      <c r="K44" s="6">
        <v>69</v>
      </c>
      <c r="L44" s="21">
        <v>3.5</v>
      </c>
      <c r="M44" s="66">
        <f t="shared" si="40"/>
        <v>65.5</v>
      </c>
      <c r="N44" s="30">
        <f t="shared" si="42"/>
        <v>5.0724637681159424</v>
      </c>
      <c r="O44" s="6">
        <f t="shared" si="43"/>
        <v>542</v>
      </c>
      <c r="P44" s="22">
        <f t="shared" si="43"/>
        <v>104.5</v>
      </c>
      <c r="Q44" s="66">
        <f t="shared" si="41"/>
        <v>437.5</v>
      </c>
      <c r="R44" s="30">
        <f t="shared" si="37"/>
        <v>19.280442804428045</v>
      </c>
    </row>
    <row r="45" spans="1:18" s="1" customFormat="1" ht="19.5" customHeight="1" x14ac:dyDescent="0.25">
      <c r="A45" s="86" t="s">
        <v>31</v>
      </c>
      <c r="B45" s="87"/>
      <c r="C45" s="6">
        <v>187</v>
      </c>
      <c r="D45" s="21">
        <v>21</v>
      </c>
      <c r="E45" s="66">
        <f t="shared" si="38"/>
        <v>166</v>
      </c>
      <c r="F45" s="30">
        <f t="shared" si="29"/>
        <v>11.22994652406417</v>
      </c>
      <c r="G45" s="6">
        <v>281</v>
      </c>
      <c r="H45" s="24">
        <v>50</v>
      </c>
      <c r="I45" s="66">
        <f t="shared" si="39"/>
        <v>231</v>
      </c>
      <c r="J45" s="30">
        <f t="shared" si="31"/>
        <v>17.793594306049823</v>
      </c>
      <c r="K45" s="6">
        <v>71</v>
      </c>
      <c r="L45" s="21">
        <v>3.5</v>
      </c>
      <c r="M45" s="66">
        <f t="shared" si="40"/>
        <v>67.5</v>
      </c>
      <c r="N45" s="30">
        <f t="shared" si="42"/>
        <v>4.9295774647887329</v>
      </c>
      <c r="O45" s="6">
        <f t="shared" si="43"/>
        <v>539</v>
      </c>
      <c r="P45" s="22">
        <f t="shared" si="43"/>
        <v>74.5</v>
      </c>
      <c r="Q45" s="66">
        <f t="shared" si="41"/>
        <v>464.5</v>
      </c>
      <c r="R45" s="30">
        <f t="shared" si="37"/>
        <v>13.821892393320965</v>
      </c>
    </row>
    <row r="46" spans="1:18" s="1" customFormat="1" ht="19.5" customHeight="1" x14ac:dyDescent="0.25">
      <c r="A46" s="86" t="s">
        <v>32</v>
      </c>
      <c r="B46" s="87"/>
      <c r="C46" s="6">
        <v>243</v>
      </c>
      <c r="D46" s="21">
        <v>17</v>
      </c>
      <c r="E46" s="66">
        <f t="shared" si="38"/>
        <v>226</v>
      </c>
      <c r="F46" s="30">
        <f t="shared" si="29"/>
        <v>6.9958847736625511</v>
      </c>
      <c r="G46" s="6">
        <v>448</v>
      </c>
      <c r="H46" s="24">
        <v>56</v>
      </c>
      <c r="I46" s="66">
        <f t="shared" si="39"/>
        <v>392</v>
      </c>
      <c r="J46" s="30">
        <f t="shared" si="31"/>
        <v>12.499999999999998</v>
      </c>
      <c r="K46" s="6">
        <v>129</v>
      </c>
      <c r="L46" s="21">
        <v>3</v>
      </c>
      <c r="M46" s="66">
        <f t="shared" si="40"/>
        <v>126</v>
      </c>
      <c r="N46" s="30">
        <f t="shared" si="42"/>
        <v>2.3255813953488373</v>
      </c>
      <c r="O46" s="6">
        <f t="shared" ref="O46:P49" si="44">SUM(K46,G46,C46)</f>
        <v>820</v>
      </c>
      <c r="P46" s="22">
        <f t="shared" si="44"/>
        <v>76</v>
      </c>
      <c r="Q46" s="66">
        <f t="shared" si="41"/>
        <v>744</v>
      </c>
      <c r="R46" s="30">
        <f t="shared" si="37"/>
        <v>9.2682926829268304</v>
      </c>
    </row>
    <row r="47" spans="1:18" s="1" customFormat="1" ht="19.5" customHeight="1" x14ac:dyDescent="0.25">
      <c r="A47" s="86" t="s">
        <v>33</v>
      </c>
      <c r="B47" s="87"/>
      <c r="C47" s="6">
        <v>180</v>
      </c>
      <c r="D47" s="21">
        <v>27</v>
      </c>
      <c r="E47" s="66">
        <f t="shared" si="38"/>
        <v>153</v>
      </c>
      <c r="F47" s="30">
        <f t="shared" si="29"/>
        <v>15</v>
      </c>
      <c r="G47" s="6">
        <v>302</v>
      </c>
      <c r="H47" s="24">
        <v>39</v>
      </c>
      <c r="I47" s="66">
        <f t="shared" si="39"/>
        <v>263</v>
      </c>
      <c r="J47" s="30">
        <f t="shared" si="31"/>
        <v>12.913907284768213</v>
      </c>
      <c r="K47" s="6">
        <v>65</v>
      </c>
      <c r="L47" s="21"/>
      <c r="M47" s="66">
        <f t="shared" si="40"/>
        <v>65</v>
      </c>
      <c r="N47" s="30">
        <f>IF(K47=0,0,SUM(L47/K47%))</f>
        <v>0</v>
      </c>
      <c r="O47" s="6">
        <f t="shared" si="44"/>
        <v>547</v>
      </c>
      <c r="P47" s="22">
        <f t="shared" si="44"/>
        <v>66</v>
      </c>
      <c r="Q47" s="66">
        <f t="shared" si="41"/>
        <v>481</v>
      </c>
      <c r="R47" s="30">
        <f t="shared" si="37"/>
        <v>12.065813528336381</v>
      </c>
    </row>
    <row r="48" spans="1:18" s="1" customFormat="1" ht="19.5" customHeight="1" x14ac:dyDescent="0.25">
      <c r="A48" s="86" t="s">
        <v>34</v>
      </c>
      <c r="B48" s="87"/>
      <c r="C48" s="6">
        <v>283</v>
      </c>
      <c r="D48" s="21">
        <v>29</v>
      </c>
      <c r="E48" s="66">
        <f t="shared" si="38"/>
        <v>254</v>
      </c>
      <c r="F48" s="30">
        <f t="shared" si="29"/>
        <v>10.247349823321555</v>
      </c>
      <c r="G48" s="6">
        <v>480</v>
      </c>
      <c r="H48" s="24">
        <v>60</v>
      </c>
      <c r="I48" s="66">
        <f t="shared" si="39"/>
        <v>420</v>
      </c>
      <c r="J48" s="30">
        <f t="shared" si="31"/>
        <v>12.5</v>
      </c>
      <c r="K48" s="6">
        <v>120.5</v>
      </c>
      <c r="L48" s="21">
        <v>2.5</v>
      </c>
      <c r="M48" s="66">
        <f t="shared" si="40"/>
        <v>118</v>
      </c>
      <c r="N48" s="30">
        <f>IF(K48=0,0,SUM(L48/K48%))</f>
        <v>2.0746887966804977</v>
      </c>
      <c r="O48" s="6">
        <f t="shared" si="44"/>
        <v>883.5</v>
      </c>
      <c r="P48" s="22">
        <f t="shared" si="44"/>
        <v>91.5</v>
      </c>
      <c r="Q48" s="66">
        <f t="shared" si="41"/>
        <v>792</v>
      </c>
      <c r="R48" s="30">
        <f t="shared" si="37"/>
        <v>10.356536502546689</v>
      </c>
    </row>
    <row r="49" spans="1:21" s="1" customFormat="1" ht="19.5" customHeight="1" x14ac:dyDescent="0.25">
      <c r="A49" s="86" t="s">
        <v>35</v>
      </c>
      <c r="B49" s="87"/>
      <c r="C49" s="6">
        <v>612</v>
      </c>
      <c r="D49" s="21">
        <v>70</v>
      </c>
      <c r="E49" s="66">
        <f t="shared" si="38"/>
        <v>542</v>
      </c>
      <c r="F49" s="30">
        <f t="shared" si="29"/>
        <v>11.437908496732026</v>
      </c>
      <c r="G49" s="6">
        <v>1012</v>
      </c>
      <c r="H49" s="24">
        <v>115</v>
      </c>
      <c r="I49" s="66">
        <f t="shared" si="39"/>
        <v>897</v>
      </c>
      <c r="J49" s="30">
        <f t="shared" si="31"/>
        <v>11.363636363636365</v>
      </c>
      <c r="K49" s="6">
        <v>276</v>
      </c>
      <c r="L49" s="21">
        <v>4</v>
      </c>
      <c r="M49" s="66">
        <f t="shared" si="40"/>
        <v>272</v>
      </c>
      <c r="N49" s="30">
        <f>IF(K49=0,0,SUM(L49/K49%))</f>
        <v>1.4492753623188408</v>
      </c>
      <c r="O49" s="6">
        <f t="shared" si="44"/>
        <v>1900</v>
      </c>
      <c r="P49" s="22">
        <f t="shared" si="44"/>
        <v>189</v>
      </c>
      <c r="Q49" s="66">
        <f t="shared" si="41"/>
        <v>1711</v>
      </c>
      <c r="R49" s="30">
        <f t="shared" si="37"/>
        <v>9.9473684210526319</v>
      </c>
    </row>
    <row r="50" spans="1:21" s="1" customFormat="1" ht="19.5" customHeight="1" x14ac:dyDescent="0.25">
      <c r="A50" s="86" t="s">
        <v>36</v>
      </c>
      <c r="B50" s="87"/>
      <c r="C50" s="6">
        <v>151</v>
      </c>
      <c r="D50" s="21">
        <v>26</v>
      </c>
      <c r="E50" s="66">
        <f t="shared" ref="E50:E60" si="45">C50-D50</f>
        <v>125</v>
      </c>
      <c r="F50" s="30">
        <f t="shared" si="29"/>
        <v>17.218543046357617</v>
      </c>
      <c r="G50" s="6">
        <v>201</v>
      </c>
      <c r="H50" s="24">
        <v>36</v>
      </c>
      <c r="I50" s="66">
        <f t="shared" ref="I50:I60" si="46">G50-H50</f>
        <v>165</v>
      </c>
      <c r="J50" s="30">
        <f t="shared" si="31"/>
        <v>17.910447761194032</v>
      </c>
      <c r="K50" s="6">
        <v>60</v>
      </c>
      <c r="L50" s="21">
        <v>2</v>
      </c>
      <c r="M50" s="66">
        <f t="shared" ref="M50:M60" si="47">K50-L50</f>
        <v>58</v>
      </c>
      <c r="N50" s="30">
        <f t="shared" ref="N50:N56" si="48">IF(K50=0,0,SUM(L50/K50%))</f>
        <v>3.3333333333333335</v>
      </c>
      <c r="O50" s="6">
        <f t="shared" ref="O50:P56" si="49">SUM(K50,G50,C50)</f>
        <v>412</v>
      </c>
      <c r="P50" s="22">
        <f t="shared" si="49"/>
        <v>64</v>
      </c>
      <c r="Q50" s="66">
        <f t="shared" ref="Q50:Q60" si="50">O50-P50</f>
        <v>348</v>
      </c>
      <c r="R50" s="30">
        <f t="shared" si="37"/>
        <v>15.533980582524272</v>
      </c>
    </row>
    <row r="51" spans="1:21" s="1" customFormat="1" ht="19.5" customHeight="1" x14ac:dyDescent="0.25">
      <c r="A51" s="86" t="s">
        <v>37</v>
      </c>
      <c r="B51" s="87"/>
      <c r="C51" s="6">
        <v>229</v>
      </c>
      <c r="D51" s="21">
        <v>30</v>
      </c>
      <c r="E51" s="66">
        <f t="shared" si="45"/>
        <v>199</v>
      </c>
      <c r="F51" s="30">
        <f t="shared" si="29"/>
        <v>13.100436681222707</v>
      </c>
      <c r="G51" s="6">
        <v>388</v>
      </c>
      <c r="H51" s="24">
        <v>57</v>
      </c>
      <c r="I51" s="66">
        <f t="shared" si="46"/>
        <v>331</v>
      </c>
      <c r="J51" s="30">
        <f t="shared" si="31"/>
        <v>14.690721649484537</v>
      </c>
      <c r="K51" s="6">
        <v>90</v>
      </c>
      <c r="L51" s="21"/>
      <c r="M51" s="66">
        <f t="shared" si="47"/>
        <v>90</v>
      </c>
      <c r="N51" s="30">
        <f t="shared" si="48"/>
        <v>0</v>
      </c>
      <c r="O51" s="6">
        <f t="shared" si="49"/>
        <v>707</v>
      </c>
      <c r="P51" s="22">
        <f t="shared" si="49"/>
        <v>87</v>
      </c>
      <c r="Q51" s="66">
        <f t="shared" si="50"/>
        <v>620</v>
      </c>
      <c r="R51" s="30">
        <f t="shared" si="37"/>
        <v>12.305516265912305</v>
      </c>
    </row>
    <row r="52" spans="1:21" s="1" customFormat="1" ht="19.5" customHeight="1" x14ac:dyDescent="0.25">
      <c r="A52" s="86" t="s">
        <v>38</v>
      </c>
      <c r="B52" s="87"/>
      <c r="C52" s="6">
        <v>139</v>
      </c>
      <c r="D52" s="21">
        <v>30</v>
      </c>
      <c r="E52" s="66">
        <f t="shared" si="45"/>
        <v>109</v>
      </c>
      <c r="F52" s="30">
        <f t="shared" si="29"/>
        <v>21.582733812949641</v>
      </c>
      <c r="G52" s="6">
        <v>205</v>
      </c>
      <c r="H52" s="24">
        <v>31</v>
      </c>
      <c r="I52" s="66">
        <f t="shared" si="46"/>
        <v>174</v>
      </c>
      <c r="J52" s="30">
        <f t="shared" si="31"/>
        <v>15.121951219512196</v>
      </c>
      <c r="K52" s="6">
        <v>54</v>
      </c>
      <c r="L52" s="21">
        <v>2</v>
      </c>
      <c r="M52" s="66">
        <f t="shared" si="47"/>
        <v>52</v>
      </c>
      <c r="N52" s="30">
        <f t="shared" si="48"/>
        <v>3.7037037037037033</v>
      </c>
      <c r="O52" s="6">
        <f t="shared" si="49"/>
        <v>398</v>
      </c>
      <c r="P52" s="22">
        <f t="shared" si="49"/>
        <v>63</v>
      </c>
      <c r="Q52" s="66">
        <f t="shared" si="50"/>
        <v>335</v>
      </c>
      <c r="R52" s="30">
        <f t="shared" si="37"/>
        <v>15.829145728643216</v>
      </c>
    </row>
    <row r="53" spans="1:21" s="1" customFormat="1" ht="19.5" customHeight="1" x14ac:dyDescent="0.25">
      <c r="A53" s="86" t="s">
        <v>39</v>
      </c>
      <c r="B53" s="87"/>
      <c r="C53" s="6">
        <v>207</v>
      </c>
      <c r="D53" s="21">
        <v>20</v>
      </c>
      <c r="E53" s="66">
        <f t="shared" si="45"/>
        <v>187</v>
      </c>
      <c r="F53" s="30">
        <f t="shared" si="29"/>
        <v>9.6618357487922708</v>
      </c>
      <c r="G53" s="6">
        <v>348</v>
      </c>
      <c r="H53" s="24">
        <v>44</v>
      </c>
      <c r="I53" s="66">
        <f t="shared" si="46"/>
        <v>304</v>
      </c>
      <c r="J53" s="30">
        <f t="shared" si="31"/>
        <v>12.64367816091954</v>
      </c>
      <c r="K53" s="6">
        <v>84</v>
      </c>
      <c r="L53" s="21">
        <v>4</v>
      </c>
      <c r="M53" s="66">
        <f t="shared" si="47"/>
        <v>80</v>
      </c>
      <c r="N53" s="30">
        <f t="shared" si="48"/>
        <v>4.7619047619047619</v>
      </c>
      <c r="O53" s="6">
        <f t="shared" si="49"/>
        <v>639</v>
      </c>
      <c r="P53" s="22">
        <f t="shared" si="49"/>
        <v>68</v>
      </c>
      <c r="Q53" s="66">
        <f t="shared" si="50"/>
        <v>571</v>
      </c>
      <c r="R53" s="30">
        <f t="shared" si="37"/>
        <v>10.641627543035995</v>
      </c>
    </row>
    <row r="54" spans="1:21" s="1" customFormat="1" ht="19.5" customHeight="1" x14ac:dyDescent="0.25">
      <c r="A54" s="86" t="s">
        <v>40</v>
      </c>
      <c r="B54" s="87"/>
      <c r="C54" s="6">
        <v>150</v>
      </c>
      <c r="D54" s="21">
        <v>17</v>
      </c>
      <c r="E54" s="66">
        <f t="shared" si="45"/>
        <v>133</v>
      </c>
      <c r="F54" s="30">
        <f t="shared" si="29"/>
        <v>11.333333333333334</v>
      </c>
      <c r="G54" s="6">
        <v>268</v>
      </c>
      <c r="H54" s="24">
        <v>40</v>
      </c>
      <c r="I54" s="66">
        <f t="shared" si="46"/>
        <v>228</v>
      </c>
      <c r="J54" s="30">
        <f t="shared" si="31"/>
        <v>14.925373134328357</v>
      </c>
      <c r="K54" s="6">
        <v>66</v>
      </c>
      <c r="L54" s="21"/>
      <c r="M54" s="66">
        <f t="shared" si="47"/>
        <v>66</v>
      </c>
      <c r="N54" s="30">
        <f t="shared" si="48"/>
        <v>0</v>
      </c>
      <c r="O54" s="6">
        <f t="shared" si="49"/>
        <v>484</v>
      </c>
      <c r="P54" s="22">
        <f t="shared" si="49"/>
        <v>57</v>
      </c>
      <c r="Q54" s="66">
        <f t="shared" si="50"/>
        <v>427</v>
      </c>
      <c r="R54" s="30">
        <f t="shared" si="37"/>
        <v>11.776859504132231</v>
      </c>
    </row>
    <row r="55" spans="1:21" s="1" customFormat="1" ht="19.5" customHeight="1" x14ac:dyDescent="0.25">
      <c r="A55" s="86" t="s">
        <v>41</v>
      </c>
      <c r="B55" s="87"/>
      <c r="C55" s="6">
        <v>310</v>
      </c>
      <c r="D55" s="21">
        <v>73</v>
      </c>
      <c r="E55" s="66">
        <f t="shared" si="45"/>
        <v>237</v>
      </c>
      <c r="F55" s="30">
        <f t="shared" ref="F55:F61" si="51">IF(C55=0,0,SUM(D55/C55%))</f>
        <v>23.548387096774192</v>
      </c>
      <c r="G55" s="6">
        <v>560</v>
      </c>
      <c r="H55" s="24">
        <v>103</v>
      </c>
      <c r="I55" s="66">
        <f t="shared" si="46"/>
        <v>457</v>
      </c>
      <c r="J55" s="30">
        <f t="shared" ref="J55:J61" si="52">IF(G55=0,0,SUM(H55/G55%))</f>
        <v>18.392857142857142</v>
      </c>
      <c r="K55" s="6">
        <v>160.5</v>
      </c>
      <c r="L55" s="21">
        <v>7.5</v>
      </c>
      <c r="M55" s="66">
        <f t="shared" si="47"/>
        <v>153</v>
      </c>
      <c r="N55" s="30">
        <f t="shared" si="48"/>
        <v>4.6728971962616823</v>
      </c>
      <c r="O55" s="6">
        <f t="shared" si="49"/>
        <v>1030.5</v>
      </c>
      <c r="P55" s="22">
        <f t="shared" si="49"/>
        <v>183.5</v>
      </c>
      <c r="Q55" s="66">
        <f t="shared" si="50"/>
        <v>847</v>
      </c>
      <c r="R55" s="30">
        <f t="shared" ref="R55:R60" si="53">IF(O55=0,0,SUM(P55/O55%))</f>
        <v>17.806889859291605</v>
      </c>
    </row>
    <row r="56" spans="1:21" s="1" customFormat="1" ht="19.5" customHeight="1" x14ac:dyDescent="0.25">
      <c r="A56" s="86" t="s">
        <v>42</v>
      </c>
      <c r="B56" s="87"/>
      <c r="C56" s="6">
        <v>319</v>
      </c>
      <c r="D56" s="21">
        <v>26</v>
      </c>
      <c r="E56" s="66">
        <f t="shared" si="45"/>
        <v>293</v>
      </c>
      <c r="F56" s="30">
        <f t="shared" si="51"/>
        <v>8.1504702194357375</v>
      </c>
      <c r="G56" s="6">
        <v>613</v>
      </c>
      <c r="H56" s="24">
        <v>71</v>
      </c>
      <c r="I56" s="66">
        <f t="shared" si="46"/>
        <v>542</v>
      </c>
      <c r="J56" s="30">
        <f t="shared" si="52"/>
        <v>11.582381729200653</v>
      </c>
      <c r="K56" s="6">
        <v>153</v>
      </c>
      <c r="L56" s="21">
        <v>2</v>
      </c>
      <c r="M56" s="66">
        <f t="shared" si="47"/>
        <v>151</v>
      </c>
      <c r="N56" s="30">
        <f t="shared" si="48"/>
        <v>1.3071895424836601</v>
      </c>
      <c r="O56" s="6">
        <f t="shared" si="49"/>
        <v>1085</v>
      </c>
      <c r="P56" s="22">
        <f t="shared" si="49"/>
        <v>99</v>
      </c>
      <c r="Q56" s="66">
        <f t="shared" si="50"/>
        <v>986</v>
      </c>
      <c r="R56" s="30">
        <f t="shared" si="53"/>
        <v>9.1244239631336406</v>
      </c>
    </row>
    <row r="57" spans="1:21" s="1" customFormat="1" ht="19.5" customHeight="1" x14ac:dyDescent="0.25">
      <c r="A57" s="86" t="s">
        <v>43</v>
      </c>
      <c r="B57" s="87"/>
      <c r="C57" s="6">
        <v>148</v>
      </c>
      <c r="D57" s="21">
        <v>16</v>
      </c>
      <c r="E57" s="66">
        <f t="shared" si="45"/>
        <v>132</v>
      </c>
      <c r="F57" s="30">
        <f t="shared" si="51"/>
        <v>10.810810810810811</v>
      </c>
      <c r="G57" s="6">
        <v>208</v>
      </c>
      <c r="H57" s="24">
        <v>38</v>
      </c>
      <c r="I57" s="66">
        <f t="shared" si="46"/>
        <v>170</v>
      </c>
      <c r="J57" s="30">
        <f t="shared" si="52"/>
        <v>18.26923076923077</v>
      </c>
      <c r="K57" s="6">
        <v>57</v>
      </c>
      <c r="L57" s="21"/>
      <c r="M57" s="66">
        <f t="shared" si="47"/>
        <v>57</v>
      </c>
      <c r="N57" s="30">
        <f>IF(K57=0,0,SUM(L57/K57%))</f>
        <v>0</v>
      </c>
      <c r="O57" s="6">
        <f t="shared" ref="O57:P60" si="54">SUM(K57,G57,C57)</f>
        <v>413</v>
      </c>
      <c r="P57" s="22">
        <f t="shared" si="54"/>
        <v>54</v>
      </c>
      <c r="Q57" s="66">
        <f t="shared" si="50"/>
        <v>359</v>
      </c>
      <c r="R57" s="30">
        <f t="shared" si="53"/>
        <v>13.075060532687651</v>
      </c>
    </row>
    <row r="58" spans="1:21" s="1" customFormat="1" ht="19.5" customHeight="1" x14ac:dyDescent="0.25">
      <c r="A58" s="86" t="s">
        <v>44</v>
      </c>
      <c r="B58" s="87"/>
      <c r="C58" s="6">
        <v>252</v>
      </c>
      <c r="D58" s="21">
        <v>37</v>
      </c>
      <c r="E58" s="66">
        <f t="shared" si="45"/>
        <v>215</v>
      </c>
      <c r="F58" s="30">
        <f t="shared" si="51"/>
        <v>14.682539682539682</v>
      </c>
      <c r="G58" s="6">
        <v>429</v>
      </c>
      <c r="H58" s="24">
        <v>67</v>
      </c>
      <c r="I58" s="66">
        <f t="shared" si="46"/>
        <v>362</v>
      </c>
      <c r="J58" s="30">
        <f t="shared" si="52"/>
        <v>15.617715617715618</v>
      </c>
      <c r="K58" s="6">
        <v>110.5</v>
      </c>
      <c r="L58" s="21">
        <v>1</v>
      </c>
      <c r="M58" s="66">
        <f t="shared" si="47"/>
        <v>109.5</v>
      </c>
      <c r="N58" s="30">
        <f>IF(K58=0,0,SUM(L58/K58%))</f>
        <v>0.90497737556561086</v>
      </c>
      <c r="O58" s="6">
        <f t="shared" si="54"/>
        <v>791.5</v>
      </c>
      <c r="P58" s="22">
        <f t="shared" si="54"/>
        <v>105</v>
      </c>
      <c r="Q58" s="66">
        <f t="shared" si="50"/>
        <v>686.5</v>
      </c>
      <c r="R58" s="30">
        <f t="shared" si="53"/>
        <v>13.265950726468731</v>
      </c>
    </row>
    <row r="59" spans="1:21" s="4" customFormat="1" ht="23.25" customHeight="1" x14ac:dyDescent="0.25">
      <c r="A59" s="86" t="s">
        <v>45</v>
      </c>
      <c r="B59" s="87"/>
      <c r="C59" s="6">
        <v>190</v>
      </c>
      <c r="D59" s="21">
        <v>24</v>
      </c>
      <c r="E59" s="66">
        <f t="shared" si="45"/>
        <v>166</v>
      </c>
      <c r="F59" s="30">
        <f t="shared" si="51"/>
        <v>12.631578947368421</v>
      </c>
      <c r="G59" s="6">
        <v>342</v>
      </c>
      <c r="H59" s="24">
        <v>53</v>
      </c>
      <c r="I59" s="66">
        <f t="shared" si="46"/>
        <v>289</v>
      </c>
      <c r="J59" s="30">
        <f t="shared" si="52"/>
        <v>15.497076023391813</v>
      </c>
      <c r="K59" s="6">
        <v>84</v>
      </c>
      <c r="L59" s="21">
        <v>3</v>
      </c>
      <c r="M59" s="66">
        <f t="shared" si="47"/>
        <v>81</v>
      </c>
      <c r="N59" s="30">
        <f>IF(K59=0,0,SUM(L59/K59%))</f>
        <v>3.5714285714285716</v>
      </c>
      <c r="O59" s="6">
        <f t="shared" si="54"/>
        <v>616</v>
      </c>
      <c r="P59" s="22">
        <f t="shared" si="54"/>
        <v>80</v>
      </c>
      <c r="Q59" s="66">
        <f t="shared" si="50"/>
        <v>536</v>
      </c>
      <c r="R59" s="30">
        <f t="shared" si="53"/>
        <v>12.987012987012987</v>
      </c>
      <c r="S59" s="1"/>
      <c r="U59" s="1"/>
    </row>
    <row r="60" spans="1:21" s="7" customFormat="1" ht="32.25" customHeight="1" x14ac:dyDescent="0.25">
      <c r="A60" s="114" t="s">
        <v>46</v>
      </c>
      <c r="B60" s="87"/>
      <c r="C60" s="6">
        <v>157</v>
      </c>
      <c r="D60" s="21">
        <v>41</v>
      </c>
      <c r="E60" s="66">
        <f t="shared" si="45"/>
        <v>116</v>
      </c>
      <c r="F60" s="30">
        <f t="shared" si="51"/>
        <v>26.114649681528661</v>
      </c>
      <c r="G60" s="6">
        <v>260</v>
      </c>
      <c r="H60" s="24">
        <v>45</v>
      </c>
      <c r="I60" s="66">
        <f t="shared" si="46"/>
        <v>215</v>
      </c>
      <c r="J60" s="30">
        <f t="shared" si="52"/>
        <v>17.307692307692307</v>
      </c>
      <c r="K60" s="6">
        <v>74</v>
      </c>
      <c r="L60" s="21">
        <v>2</v>
      </c>
      <c r="M60" s="66">
        <f t="shared" si="47"/>
        <v>72</v>
      </c>
      <c r="N60" s="30">
        <f>IF(K60=0,0,SUM(L60/K60%))</f>
        <v>2.7027027027027026</v>
      </c>
      <c r="O60" s="6">
        <f t="shared" si="54"/>
        <v>491</v>
      </c>
      <c r="P60" s="22">
        <f t="shared" si="54"/>
        <v>88</v>
      </c>
      <c r="Q60" s="66">
        <f t="shared" si="50"/>
        <v>403</v>
      </c>
      <c r="R60" s="30">
        <f>IF(O60=0,0,SUM(P60/O60%))</f>
        <v>17.922606924643585</v>
      </c>
      <c r="S60" s="1"/>
    </row>
    <row r="61" spans="1:21" ht="18.75" x14ac:dyDescent="0.3">
      <c r="A61" s="115"/>
      <c r="B61" s="113" t="s">
        <v>69</v>
      </c>
      <c r="C61" s="106">
        <f>SUM(C6:C60)</f>
        <v>14336</v>
      </c>
      <c r="D61" s="106">
        <f>SUM(D6:D60)</f>
        <v>2324</v>
      </c>
      <c r="E61" s="106">
        <f t="shared" ref="E61:R61" si="55">SUM(E6:E60)</f>
        <v>12012</v>
      </c>
      <c r="F61" s="30">
        <f t="shared" si="51"/>
        <v>16.2109375</v>
      </c>
      <c r="G61" s="106">
        <f t="shared" si="55"/>
        <v>27614</v>
      </c>
      <c r="H61" s="106">
        <f t="shared" si="55"/>
        <v>3567</v>
      </c>
      <c r="I61" s="106">
        <f t="shared" si="55"/>
        <v>24047</v>
      </c>
      <c r="J61" s="30">
        <f t="shared" si="52"/>
        <v>12.917360759035272</v>
      </c>
      <c r="K61" s="106">
        <f t="shared" si="55"/>
        <v>6860</v>
      </c>
      <c r="L61" s="106">
        <f t="shared" si="55"/>
        <v>390.5</v>
      </c>
      <c r="M61" s="106">
        <f t="shared" si="55"/>
        <v>6469.5</v>
      </c>
      <c r="N61" s="30">
        <f>IF(K61=0,0,SUM(L61/K61%))</f>
        <v>5.6924198250728866</v>
      </c>
      <c r="O61" s="106">
        <f t="shared" si="55"/>
        <v>48810</v>
      </c>
      <c r="P61" s="106">
        <f t="shared" si="55"/>
        <v>6281.5</v>
      </c>
      <c r="Q61" s="106">
        <f t="shared" si="55"/>
        <v>42528.5</v>
      </c>
      <c r="R61" s="30">
        <f>IF(O61=0,0,SUM(P61/O61%))</f>
        <v>12.869289080106535</v>
      </c>
    </row>
    <row r="62" spans="1:21" s="13" customFormat="1" ht="39" customHeight="1" x14ac:dyDescent="0.35">
      <c r="A62" s="14"/>
      <c r="C62" s="12"/>
      <c r="D62" s="35"/>
      <c r="E62" s="69"/>
      <c r="F62" s="36"/>
      <c r="G62" s="12"/>
      <c r="H62" s="37"/>
      <c r="I62" s="69"/>
      <c r="J62" s="36"/>
      <c r="K62" s="12"/>
      <c r="L62" s="35"/>
      <c r="M62" s="69"/>
      <c r="N62" s="36"/>
      <c r="O62" s="12"/>
      <c r="P62" s="12"/>
      <c r="Q62" s="69"/>
      <c r="R62" s="36"/>
    </row>
    <row r="63" spans="1:21" s="48" customFormat="1" x14ac:dyDescent="0.35">
      <c r="A63" s="14"/>
      <c r="B63" s="13"/>
      <c r="C63" s="12"/>
      <c r="D63" s="35"/>
      <c r="E63" s="69"/>
      <c r="F63" s="36"/>
      <c r="G63" s="12"/>
      <c r="H63" s="37"/>
      <c r="I63" s="69"/>
      <c r="J63" s="36"/>
      <c r="K63" s="12"/>
      <c r="L63" s="35"/>
      <c r="M63" s="69"/>
      <c r="N63" s="36"/>
      <c r="O63" s="12"/>
      <c r="P63" s="12"/>
      <c r="Q63" s="69"/>
      <c r="R63" s="36"/>
      <c r="S63" s="13"/>
    </row>
    <row r="64" spans="1:21" s="48" customFormat="1" x14ac:dyDescent="0.35">
      <c r="A64" s="14"/>
      <c r="B64" s="13"/>
      <c r="C64" s="12"/>
      <c r="D64" s="35"/>
      <c r="E64" s="69"/>
      <c r="F64" s="36"/>
      <c r="G64" s="12"/>
      <c r="H64" s="37"/>
      <c r="I64" s="69"/>
      <c r="J64" s="36"/>
      <c r="K64" s="12"/>
      <c r="L64" s="35"/>
      <c r="M64" s="69"/>
      <c r="N64" s="36"/>
      <c r="O64" s="12"/>
      <c r="P64" s="12"/>
      <c r="Q64" s="69"/>
      <c r="R64" s="36"/>
      <c r="S64" s="14"/>
    </row>
    <row r="65" spans="1:22" s="48" customFormat="1" ht="18.75" x14ac:dyDescent="0.3">
      <c r="A65" s="38"/>
      <c r="B65" s="39"/>
      <c r="C65" s="40"/>
      <c r="D65" s="41"/>
      <c r="E65" s="78"/>
      <c r="F65" s="42"/>
      <c r="G65" s="40"/>
      <c r="H65" s="43" t="s">
        <v>55</v>
      </c>
      <c r="I65" s="75"/>
      <c r="J65" s="42"/>
      <c r="K65" s="44"/>
      <c r="L65" s="41"/>
      <c r="M65" s="75"/>
      <c r="N65" s="45"/>
      <c r="O65" s="46"/>
      <c r="P65" s="47"/>
      <c r="Q65" s="70"/>
      <c r="R65" s="49"/>
      <c r="V65" s="48" t="e">
        <f>SUM(#REF!-#REF!)</f>
        <v>#REF!</v>
      </c>
    </row>
    <row r="66" spans="1:22" s="48" customFormat="1" ht="18.75" x14ac:dyDescent="0.3">
      <c r="A66" s="50"/>
      <c r="B66" s="15"/>
      <c r="C66" s="15"/>
      <c r="D66" s="15"/>
      <c r="E66" s="76"/>
      <c r="F66" s="51"/>
      <c r="G66" s="15"/>
      <c r="H66" s="52"/>
      <c r="I66" s="76"/>
      <c r="J66" s="51"/>
      <c r="K66" s="15"/>
      <c r="L66" s="15"/>
      <c r="M66" s="76"/>
      <c r="N66" s="51"/>
      <c r="O66" s="46"/>
      <c r="P66" s="47"/>
      <c r="Q66" s="70"/>
      <c r="R66" s="49"/>
      <c r="V66" s="80"/>
    </row>
    <row r="67" spans="1:22" s="48" customFormat="1" ht="18.75" x14ac:dyDescent="0.3">
      <c r="A67" s="81"/>
      <c r="B67" s="53"/>
      <c r="C67" s="53"/>
      <c r="D67" s="53"/>
      <c r="E67" s="77"/>
      <c r="F67" s="54"/>
      <c r="G67" s="53"/>
      <c r="H67" s="55"/>
      <c r="I67" s="77"/>
      <c r="J67" s="101" t="s">
        <v>54</v>
      </c>
      <c r="K67" s="101"/>
      <c r="L67" s="101"/>
      <c r="M67" s="77"/>
      <c r="N67" s="54"/>
      <c r="O67" s="46"/>
      <c r="P67" s="56"/>
      <c r="Q67" s="71"/>
      <c r="R67" s="49"/>
    </row>
    <row r="68" spans="1:22" s="48" customFormat="1" ht="18.75" x14ac:dyDescent="0.3">
      <c r="A68" s="81"/>
      <c r="B68" s="53"/>
      <c r="C68" s="53"/>
      <c r="D68" s="53"/>
      <c r="E68" s="77"/>
      <c r="F68" s="54"/>
      <c r="G68" s="53"/>
      <c r="H68" s="55"/>
      <c r="I68" s="77"/>
      <c r="J68" s="54"/>
      <c r="K68" s="53"/>
      <c r="L68" s="53"/>
      <c r="M68" s="77"/>
      <c r="N68" s="54"/>
      <c r="O68" s="46"/>
      <c r="P68" s="47"/>
      <c r="Q68" s="70"/>
      <c r="R68" s="49"/>
    </row>
    <row r="69" spans="1:22" s="48" customFormat="1" x14ac:dyDescent="0.35">
      <c r="A69" s="57"/>
      <c r="B69" s="34"/>
      <c r="C69" s="16"/>
      <c r="D69" s="58"/>
      <c r="E69" s="79"/>
      <c r="F69" s="60"/>
      <c r="G69" s="16"/>
      <c r="H69" s="61"/>
      <c r="I69" s="70"/>
      <c r="J69" s="60"/>
      <c r="K69" s="59"/>
      <c r="L69" s="58"/>
      <c r="M69" s="70"/>
      <c r="N69" s="62"/>
      <c r="O69" s="46"/>
      <c r="P69" s="47"/>
      <c r="Q69" s="70"/>
      <c r="R69" s="49"/>
    </row>
    <row r="70" spans="1:22" x14ac:dyDescent="0.35">
      <c r="A70" s="63"/>
      <c r="B70" s="34"/>
      <c r="C70" s="16"/>
      <c r="D70" s="58"/>
      <c r="E70" s="79"/>
      <c r="F70" s="60"/>
      <c r="G70" s="16"/>
      <c r="H70" s="64"/>
      <c r="I70" s="70"/>
      <c r="J70" s="60"/>
      <c r="K70" s="59"/>
      <c r="L70" s="58"/>
      <c r="M70" s="70"/>
      <c r="N70" s="62"/>
      <c r="O70" s="46"/>
      <c r="P70" s="47"/>
      <c r="Q70" s="70"/>
      <c r="R70" s="49"/>
      <c r="S70" s="48"/>
    </row>
    <row r="71" spans="1:22" x14ac:dyDescent="0.35">
      <c r="A71" s="63"/>
      <c r="B71" s="34"/>
      <c r="C71" s="16"/>
      <c r="D71" s="58"/>
      <c r="E71" s="79"/>
      <c r="F71" s="60"/>
      <c r="G71" s="16"/>
      <c r="H71" s="64"/>
      <c r="I71" s="70"/>
      <c r="J71" s="60"/>
      <c r="K71" s="59"/>
      <c r="L71" s="58"/>
      <c r="M71" s="70"/>
      <c r="N71" s="62"/>
      <c r="O71" s="46"/>
      <c r="P71" s="47"/>
      <c r="Q71" s="70"/>
      <c r="R71" s="49"/>
      <c r="S71" s="48"/>
    </row>
    <row r="78" spans="1:22" ht="18.75" x14ac:dyDescent="0.3">
      <c r="H78" s="10"/>
    </row>
  </sheetData>
  <sheetProtection formatCells="0" formatColumns="0" formatRows="0" insertColumns="0" insertRows="0" deleteColumns="0" deleteRows="0"/>
  <mergeCells count="65">
    <mergeCell ref="O4:P4"/>
    <mergeCell ref="J67:L67"/>
    <mergeCell ref="A25:B25"/>
    <mergeCell ref="Q4:Q5"/>
    <mergeCell ref="A17:B17"/>
    <mergeCell ref="A23:B23"/>
    <mergeCell ref="A16:B16"/>
    <mergeCell ref="A19:B19"/>
    <mergeCell ref="A18:B18"/>
    <mergeCell ref="A21:B21"/>
    <mergeCell ref="A14:B14"/>
    <mergeCell ref="A20:B20"/>
    <mergeCell ref="A24:B24"/>
    <mergeCell ref="A29:B29"/>
    <mergeCell ref="A9:B9"/>
    <mergeCell ref="A1:R1"/>
    <mergeCell ref="A22:B22"/>
    <mergeCell ref="A26:B26"/>
    <mergeCell ref="A27:B27"/>
    <mergeCell ref="A28:B28"/>
    <mergeCell ref="C4:F4"/>
    <mergeCell ref="G4:J4"/>
    <mergeCell ref="R4:R5"/>
    <mergeCell ref="A4:B5"/>
    <mergeCell ref="A12:B12"/>
    <mergeCell ref="A15:B15"/>
    <mergeCell ref="A10:B10"/>
    <mergeCell ref="A13:B13"/>
    <mergeCell ref="A6:B6"/>
    <mergeCell ref="A7:B7"/>
    <mergeCell ref="A8:B8"/>
    <mergeCell ref="A11:B11"/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  <mergeCell ref="A31:B31"/>
    <mergeCell ref="A32:B32"/>
    <mergeCell ref="A30:B30"/>
    <mergeCell ref="A46:B46"/>
    <mergeCell ref="A56:B56"/>
    <mergeCell ref="A57:B57"/>
    <mergeCell ref="A58:B58"/>
    <mergeCell ref="A59:B59"/>
    <mergeCell ref="A3:R3"/>
    <mergeCell ref="A2:R2"/>
    <mergeCell ref="A60:B60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2:B42"/>
    <mergeCell ref="A43:B43"/>
    <mergeCell ref="A44:B44"/>
    <mergeCell ref="A45:B45"/>
  </mergeCells>
  <phoneticPr fontId="5" type="noConversion"/>
  <printOptions horizontalCentered="1"/>
  <pageMargins left="0.70866141732283472" right="0.70866141732283472" top="0.78740157480314965" bottom="0.55118110236220474" header="0.23622047244094491" footer="0.31496062992125984"/>
  <pageSetup paperSize="9" scale="5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Справка - разбита</vt:lpstr>
      <vt:lpstr>'Справка - разбита'!Област_печат</vt:lpstr>
      <vt:lpstr>'Справка - разбита'!Печат_заглавия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МДААР</dc:creator>
  <cp:lastModifiedBy>Елисавета Тодорова Борисова</cp:lastModifiedBy>
  <cp:lastPrinted>2016-03-14T12:31:14Z</cp:lastPrinted>
  <dcterms:created xsi:type="dcterms:W3CDTF">2010-01-11T07:54:12Z</dcterms:created>
  <dcterms:modified xsi:type="dcterms:W3CDTF">2016-03-14T12:31:38Z</dcterms:modified>
</cp:coreProperties>
</file>